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Users\Tes-memo\Desktop\"/>
    </mc:Choice>
  </mc:AlternateContent>
  <xr:revisionPtr revIDLastSave="0" documentId="13_ncr:1_{BCB88949-541E-4FD7-98EF-EC6B3EDEBBD6}" xr6:coauthVersionLast="47" xr6:coauthVersionMax="47" xr10:uidLastSave="{00000000-0000-0000-0000-000000000000}"/>
  <bookViews>
    <workbookView xWindow="-120" yWindow="-120" windowWidth="29040" windowHeight="15840" activeTab="13" xr2:uid="{00000000-000D-0000-FFFF-FFFF0000000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4" l="1"/>
  <c r="B6" i="13"/>
  <c r="G27" i="10" l="1"/>
  <c r="D27" i="10"/>
  <c r="B60" i="2" l="1"/>
  <c r="B62" i="2"/>
  <c r="C47" i="2"/>
  <c r="C9" i="2"/>
  <c r="F26" i="9"/>
  <c r="E26" i="9"/>
  <c r="D26" i="9"/>
  <c r="G26" i="9" s="1"/>
  <c r="C26" i="9"/>
  <c r="B26" i="9"/>
  <c r="D55" i="9"/>
  <c r="D14" i="7" l="1"/>
  <c r="D13" i="7"/>
  <c r="D11" i="7"/>
  <c r="B85" i="7"/>
  <c r="C85" i="7"/>
  <c r="E85" i="7"/>
  <c r="F85" i="7"/>
  <c r="D134" i="7"/>
  <c r="D127" i="7"/>
  <c r="D106" i="7"/>
  <c r="D104" i="7"/>
  <c r="D100" i="7"/>
  <c r="D89" i="7"/>
  <c r="D85" i="7" s="1"/>
  <c r="G86" i="7"/>
  <c r="G11" i="7" l="1"/>
  <c r="G54" i="8" l="1"/>
  <c r="G9" i="8"/>
  <c r="F9" i="8"/>
  <c r="F59" i="8"/>
  <c r="F49" i="8"/>
  <c r="D54" i="8"/>
  <c r="A2" i="15"/>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5" i="9"/>
  <c r="G24" i="9"/>
  <c r="G23" i="9"/>
  <c r="G22" i="9"/>
  <c r="G21" i="9"/>
  <c r="G20" i="9"/>
  <c r="G16" i="9"/>
  <c r="G15" i="9"/>
  <c r="G14" i="9"/>
  <c r="G12" i="9"/>
  <c r="G11" i="9"/>
  <c r="D103" i="7"/>
  <c r="B37" i="6"/>
  <c r="C60" i="2"/>
  <c r="C41" i="2"/>
  <c r="B41" i="2"/>
  <c r="C38" i="2"/>
  <c r="B38" i="2"/>
  <c r="C31" i="2"/>
  <c r="B31" i="2"/>
  <c r="C25" i="2"/>
  <c r="B25" i="2"/>
  <c r="C17" i="2"/>
  <c r="B17" i="2"/>
  <c r="B9" i="2"/>
  <c r="F29" i="12" l="1"/>
  <c r="G29" i="12"/>
  <c r="E29" i="12"/>
  <c r="C62" i="2"/>
  <c r="B47" i="2"/>
  <c r="D29" i="12"/>
  <c r="C29" i="1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C21" i="10" s="1"/>
  <c r="B28" i="10"/>
  <c r="B24" i="10"/>
  <c r="C16" i="10"/>
  <c r="D16" i="10"/>
  <c r="E16" i="10"/>
  <c r="F16" i="10"/>
  <c r="B16" i="10"/>
  <c r="C12" i="10"/>
  <c r="D12" i="10"/>
  <c r="E12" i="10"/>
  <c r="F12" i="10"/>
  <c r="C9" i="10" l="1"/>
  <c r="E9" i="10"/>
  <c r="F9" i="10"/>
  <c r="B12" i="10" l="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0" i="9"/>
  <c r="H14" i="4"/>
  <c r="I14" i="4"/>
  <c r="J14" i="4"/>
  <c r="K14" i="4"/>
  <c r="G14" i="4"/>
  <c r="H8" i="4"/>
  <c r="I8" i="4"/>
  <c r="J8" i="4"/>
  <c r="K8" i="4"/>
  <c r="G8" i="4"/>
  <c r="E14" i="4"/>
  <c r="E8" i="4"/>
  <c r="C41" i="3"/>
  <c r="D41" i="3"/>
  <c r="E41" i="3"/>
  <c r="F41" i="3"/>
  <c r="B41" i="3"/>
  <c r="H13" i="3"/>
  <c r="H9" i="3"/>
  <c r="G13" i="3"/>
  <c r="G9" i="3"/>
  <c r="F13" i="3"/>
  <c r="F9" i="3"/>
  <c r="F8" i="3" s="1"/>
  <c r="F20" i="3" s="1"/>
  <c r="E13" i="3"/>
  <c r="E9" i="3"/>
  <c r="D13" i="3"/>
  <c r="D9" i="3"/>
  <c r="C13" i="3"/>
  <c r="B22" i="3"/>
  <c r="C49" i="8"/>
  <c r="D49" i="8"/>
  <c r="E49" i="8"/>
  <c r="G49" i="8"/>
  <c r="B49" i="8"/>
  <c r="C9" i="8"/>
  <c r="D9" i="8"/>
  <c r="E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F150" i="7"/>
  <c r="F146" i="7"/>
  <c r="F137" i="7"/>
  <c r="F133" i="7"/>
  <c r="F123" i="7"/>
  <c r="F113" i="7"/>
  <c r="F103" i="7"/>
  <c r="F93" i="7"/>
  <c r="F75" i="7"/>
  <c r="F71" i="7"/>
  <c r="F62" i="7"/>
  <c r="F58" i="7"/>
  <c r="F48" i="7"/>
  <c r="F38" i="7"/>
  <c r="F28" i="7"/>
  <c r="F18" i="7"/>
  <c r="F10" i="7"/>
  <c r="E150" i="7"/>
  <c r="E146" i="7"/>
  <c r="E137" i="7"/>
  <c r="E133" i="7"/>
  <c r="E123" i="7"/>
  <c r="E113" i="7"/>
  <c r="E103" i="7"/>
  <c r="E93" i="7"/>
  <c r="E75" i="7"/>
  <c r="E71" i="7"/>
  <c r="E62" i="7"/>
  <c r="E58" i="7"/>
  <c r="E48" i="7"/>
  <c r="E38" i="7"/>
  <c r="E28" i="7"/>
  <c r="E18" i="7"/>
  <c r="E10" i="7"/>
  <c r="D150" i="7"/>
  <c r="D146" i="7"/>
  <c r="D137" i="7"/>
  <c r="D133" i="7"/>
  <c r="D123" i="7"/>
  <c r="D113" i="7"/>
  <c r="D93" i="7"/>
  <c r="D75" i="7"/>
  <c r="D71" i="7"/>
  <c r="D62" i="7"/>
  <c r="D58" i="7"/>
  <c r="D48" i="7"/>
  <c r="D38" i="7"/>
  <c r="D28" i="7"/>
  <c r="D18" i="7"/>
  <c r="D10" i="7"/>
  <c r="C150" i="7"/>
  <c r="C146" i="7"/>
  <c r="C137" i="7"/>
  <c r="C133" i="7"/>
  <c r="C123" i="7"/>
  <c r="C113" i="7"/>
  <c r="C103" i="7"/>
  <c r="C93" i="7"/>
  <c r="C75" i="7"/>
  <c r="C71" i="7"/>
  <c r="C62" i="7"/>
  <c r="C58" i="7"/>
  <c r="C48" i="7"/>
  <c r="C38" i="7"/>
  <c r="C28" i="7"/>
  <c r="C18" i="7"/>
  <c r="C10" i="7"/>
  <c r="B150" i="7"/>
  <c r="B146" i="7"/>
  <c r="B137" i="7"/>
  <c r="B133" i="7"/>
  <c r="B123" i="7"/>
  <c r="B113" i="7"/>
  <c r="B103" i="7"/>
  <c r="B93"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C8" i="3" s="1"/>
  <c r="C20" i="3" s="1"/>
  <c r="B9" i="3"/>
  <c r="F75" i="2"/>
  <c r="E75" i="2"/>
  <c r="F68" i="2"/>
  <c r="E68" i="2"/>
  <c r="F63" i="2"/>
  <c r="E63" i="2"/>
  <c r="F57" i="2"/>
  <c r="E57" i="2"/>
  <c r="F42" i="2"/>
  <c r="E42" i="2"/>
  <c r="F38" i="2"/>
  <c r="E38" i="2"/>
  <c r="F31" i="2"/>
  <c r="E31" i="2"/>
  <c r="F27" i="2"/>
  <c r="E27" i="2"/>
  <c r="F23" i="2"/>
  <c r="E23" i="2"/>
  <c r="F19" i="2"/>
  <c r="E19" i="2"/>
  <c r="F9" i="2"/>
  <c r="E9" i="2"/>
  <c r="G85" i="7" l="1"/>
  <c r="G59" i="6"/>
  <c r="C65" i="6"/>
  <c r="G28" i="6"/>
  <c r="D41" i="6"/>
  <c r="E65" i="6"/>
  <c r="F65" i="6"/>
  <c r="G75" i="6"/>
  <c r="G27" i="9"/>
  <c r="G9" i="9" s="1"/>
  <c r="H8" i="3"/>
  <c r="H20" i="3" s="1"/>
  <c r="C9" i="9"/>
  <c r="E59" i="8"/>
  <c r="G146" i="7"/>
  <c r="E84" i="7"/>
  <c r="G71" i="7"/>
  <c r="G62" i="7"/>
  <c r="G28" i="7"/>
  <c r="C9" i="7"/>
  <c r="F41" i="6"/>
  <c r="F70" i="6" s="1"/>
  <c r="C41" i="6"/>
  <c r="D8" i="3"/>
  <c r="D20" i="3" s="1"/>
  <c r="E79" i="2"/>
  <c r="F79" i="2"/>
  <c r="F47" i="2"/>
  <c r="F59" i="2" s="1"/>
  <c r="E47" i="2"/>
  <c r="E59" i="2" s="1"/>
  <c r="K20" i="4"/>
  <c r="E20" i="4"/>
  <c r="I20" i="4"/>
  <c r="C43" i="9"/>
  <c r="B43" i="9"/>
  <c r="D9" i="9"/>
  <c r="E9" i="9"/>
  <c r="D43" i="9"/>
  <c r="E43" i="9"/>
  <c r="G43" i="9"/>
  <c r="B59" i="8"/>
  <c r="D59" i="8"/>
  <c r="C59" i="8"/>
  <c r="G59" i="8"/>
  <c r="G123" i="7"/>
  <c r="B84" i="7"/>
  <c r="C84" i="7"/>
  <c r="G18" i="7"/>
  <c r="G38" i="7"/>
  <c r="G75" i="7"/>
  <c r="G93" i="7"/>
  <c r="G133" i="7"/>
  <c r="G150" i="7"/>
  <c r="B9" i="7"/>
  <c r="D84" i="7"/>
  <c r="E9" i="7"/>
  <c r="F84" i="7"/>
  <c r="G58" i="7"/>
  <c r="G113" i="7"/>
  <c r="G137" i="7"/>
  <c r="B41" i="6"/>
  <c r="B65" i="6"/>
  <c r="G54" i="6"/>
  <c r="D65" i="6"/>
  <c r="E41" i="6"/>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48" i="7"/>
  <c r="G10" i="7"/>
  <c r="F9" i="7"/>
  <c r="D9" i="7"/>
  <c r="G45" i="6"/>
  <c r="G16" i="6"/>
  <c r="G37" i="6"/>
  <c r="E70" i="6" l="1"/>
  <c r="E77" i="9"/>
  <c r="C70" i="6"/>
  <c r="G41" i="6"/>
  <c r="G42" i="6" s="1"/>
  <c r="D70" i="6"/>
  <c r="C77" i="9"/>
  <c r="G77" i="9"/>
  <c r="D77" i="9"/>
  <c r="F159" i="7"/>
  <c r="E159" i="7"/>
  <c r="B159" i="7"/>
  <c r="G9" i="7"/>
  <c r="C159" i="7"/>
  <c r="G65" i="6"/>
  <c r="B70" i="6"/>
  <c r="E81" i="2"/>
  <c r="F81" i="2"/>
  <c r="F77" i="9"/>
  <c r="D159" i="7"/>
  <c r="G84" i="7"/>
  <c r="G70" i="6" l="1"/>
  <c r="G159" i="7"/>
  <c r="A2" i="3"/>
  <c r="G6" i="14"/>
  <c r="G28" i="14" s="1"/>
  <c r="F6" i="14"/>
  <c r="F28" i="14" s="1"/>
  <c r="E6" i="14"/>
  <c r="E28" i="14" s="1"/>
  <c r="D6" i="14"/>
  <c r="D28" i="14" s="1"/>
  <c r="C6" i="14"/>
  <c r="C28" i="14" s="1"/>
  <c r="B28" i="14"/>
  <c r="G6" i="13"/>
  <c r="G30" i="13" s="1"/>
  <c r="F6" i="13"/>
  <c r="F30" i="13" s="1"/>
  <c r="E6" i="13"/>
  <c r="E30" i="13" s="1"/>
  <c r="D6" i="13"/>
  <c r="D30" i="13" s="1"/>
  <c r="C6" i="13"/>
  <c r="C30" i="13" s="1"/>
  <c r="B30" i="13"/>
  <c r="G31" i="10"/>
  <c r="G30" i="10"/>
  <c r="G29" i="10"/>
  <c r="G26" i="10"/>
  <c r="G25" i="10"/>
  <c r="G23" i="10"/>
  <c r="G22" i="10"/>
  <c r="G11" i="10"/>
  <c r="G13" i="10"/>
  <c r="G14" i="10"/>
  <c r="G15" i="10"/>
  <c r="G17" i="10"/>
  <c r="G18" i="10"/>
  <c r="G19" i="10"/>
  <c r="F21" i="10"/>
  <c r="E21" i="10"/>
  <c r="D21" i="10"/>
  <c r="C33" i="10"/>
  <c r="B21" i="10"/>
  <c r="G36" i="11"/>
  <c r="F36" i="11"/>
  <c r="E36" i="11"/>
  <c r="D36" i="11"/>
  <c r="C36" i="11"/>
  <c r="B36" i="11"/>
  <c r="G28" i="11"/>
  <c r="F28" i="11"/>
  <c r="E28" i="11"/>
  <c r="D28" i="11"/>
  <c r="C28" i="11"/>
  <c r="B28" i="11"/>
  <c r="G21" i="11"/>
  <c r="F21" i="11"/>
  <c r="E21" i="11"/>
  <c r="D21" i="11"/>
  <c r="C21" i="11"/>
  <c r="B21" i="11"/>
  <c r="G7" i="11"/>
  <c r="F7" i="11"/>
  <c r="E7" i="11"/>
  <c r="D7" i="11"/>
  <c r="C7" i="11"/>
  <c r="B7" i="11"/>
  <c r="B10" i="10" l="1"/>
  <c r="E33" i="10"/>
  <c r="F33" i="10"/>
  <c r="G16" i="10"/>
  <c r="G28" i="10"/>
  <c r="G12" i="10"/>
  <c r="G24" i="10"/>
  <c r="C31" i="11"/>
  <c r="G31" i="11"/>
  <c r="B31" i="11"/>
  <c r="F31" i="11"/>
  <c r="D31" i="11"/>
  <c r="E31" i="11"/>
  <c r="D10" i="10" l="1"/>
  <c r="B9" i="10"/>
  <c r="G21" i="10"/>
  <c r="B33" i="10" l="1"/>
  <c r="G10" i="10"/>
  <c r="G9" i="10" s="1"/>
  <c r="D9" i="10"/>
  <c r="B19" i="9"/>
  <c r="B9" i="9" s="1"/>
  <c r="B77" i="9" s="1"/>
  <c r="D33" i="10" l="1"/>
  <c r="G33" i="10"/>
</calcChain>
</file>

<file path=xl/sharedStrings.xml><?xml version="1.0" encoding="utf-8"?>
<sst xmlns="http://schemas.openxmlformats.org/spreadsheetml/2006/main" count="840" uniqueCount="595">
  <si>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</si>
  <si>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</si>
  <si>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</si>
  <si>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</si>
  <si>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</si>
  <si>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</si>
  <si>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</si>
  <si>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</si>
  <si>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</si>
  <si>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</si>
  <si>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</si>
  <si>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</si>
  <si>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</si>
  <si>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</si>
  <si>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</si>
  <si>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</si>
  <si>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</si>
  <si>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</si>
  <si>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</si>
  <si>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</si>
  <si>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</si>
  <si>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</si>
  <si>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</si>
  <si>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</si>
  <si>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</si>
  <si>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</si>
  <si>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</si>
  <si>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</si>
  <si>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</si>
  <si>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</si>
  <si>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</si>
  <si>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</si>
  <si>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</si>
  <si>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</si>
  <si>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</si>
  <si>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</si>
  <si>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</si>
  <si>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</si>
  <si>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</si>
  <si>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</si>
  <si>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</si>
  <si>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</si>
  <si>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</si>
  <si>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</si>
  <si>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</si>
  <si>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</si>
  <si>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</si>
  <si>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</si>
  <si>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</si>
  <si>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</si>
  <si>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</si>
  <si>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</si>
  <si>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</si>
  <si>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</si>
  <si>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</si>
  <si>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</si>
  <si>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</si>
  <si>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</si>
  <si>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</si>
  <si>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</si>
  <si>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</si>
  <si>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</si>
  <si>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</si>
  <si>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</si>
  <si>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</si>
  <si>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</si>
  <si>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</si>
  <si>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</si>
  <si>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</si>
  <si>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</si>
  <si>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</si>
  <si>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</si>
  <si>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</si>
  <si>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</si>
  <si>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</si>
  <si>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</si>
  <si>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</si>
  <si>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</si>
  <si>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</si>
  <si>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</si>
  <si>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</si>
  <si>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</si>
  <si>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</si>
  <si>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</si>
  <si>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</si>
  <si>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</si>
  <si>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</si>
  <si>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</si>
  <si>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</si>
  <si>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</si>
  <si>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</si>
  <si>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</si>
  <si>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</si>
  <si>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</si>
  <si>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</si>
  <si>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</si>
  <si>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</si>
  <si>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</si>
  <si>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</si>
  <si>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</si>
  <si>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</si>
  <si>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</si>
  <si>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</si>
  <si>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</si>
  <si>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</si>
  <si>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</si>
  <si>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</si>
  <si>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</si>
  <si>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</si>
  <si>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</si>
  <si>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</si>
  <si>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</si>
  <si>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</si>
  <si>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</si>
  <si>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</si>
  <si>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</si>
  <si>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</si>
  <si>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</si>
  <si>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</si>
  <si>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</si>
  <si>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</si>
  <si>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</si>
  <si>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</si>
  <si>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</si>
  <si>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</si>
  <si>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</si>
  <si>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</si>
  <si>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</si>
  <si>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</si>
  <si>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</si>
  <si>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</si>
  <si>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</si>
  <si>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</si>
  <si>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</si>
  <si>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</si>
  <si>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</si>
  <si>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</si>
  <si>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</si>
  <si>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</si>
  <si>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</si>
  <si>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</si>
  <si>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</si>
  <si>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</si>
  <si>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</si>
  <si>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</si>
  <si>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</si>
  <si>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</si>
  <si>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</si>
  <si>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</si>
  <si>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</si>
  <si>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</si>
  <si>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</si>
  <si>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</si>
  <si>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</si>
  <si>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</si>
  <si>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</si>
  <si>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</si>
  <si>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</si>
  <si>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</si>
  <si>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</si>
  <si>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</si>
  <si>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</si>
  <si>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</si>
  <si>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</si>
  <si>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</si>
  <si>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</si>
  <si>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</si>
  <si>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</si>
  <si>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</si>
  <si>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</si>
  <si>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</si>
  <si>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</si>
  <si>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</si>
  <si>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</si>
  <si>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</si>
  <si>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</si>
  <si>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</si>
  <si>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</si>
  <si>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</si>
  <si>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</si>
  <si>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</si>
  <si>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</si>
  <si>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</si>
  <si>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</si>
  <si>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</si>
  <si>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</si>
  <si>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</si>
  <si>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</si>
  <si>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</si>
  <si>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</si>
  <si>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</si>
  <si>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</si>
  <si>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</si>
  <si>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</si>
  <si>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</si>
  <si>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</si>
  <si>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</si>
  <si>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</si>
  <si>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</si>
  <si>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</si>
  <si>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</si>
  <si>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</si>
  <si>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</si>
  <si>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</si>
  <si>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</si>
  <si>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</si>
  <si>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</si>
  <si>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</si>
  <si>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</si>
  <si>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</si>
  <si>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</si>
  <si>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</si>
  <si>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</si>
  <si>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</si>
  <si>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</si>
  <si>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</si>
  <si>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</si>
  <si>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</si>
  <si>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</si>
  <si>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</si>
  <si>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</si>
  <si>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</si>
  <si>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</si>
  <si>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</si>
  <si>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</si>
  <si>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</si>
  <si>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</si>
  <si>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</si>
  <si>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</si>
  <si>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</si>
  <si>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</si>
  <si>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</si>
  <si>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</si>
  <si>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</si>
  <si>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</si>
  <si>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</si>
  <si>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</si>
  <si>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</si>
  <si>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</si>
  <si>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</si>
  <si>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</si>
  <si>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</si>
  <si>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</si>
  <si>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</si>
  <si>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</si>
  <si>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</si>
  <si>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</si>
  <si>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</si>
  <si>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</si>
  <si>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</si>
  <si>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</si>
  <si>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</si>
  <si>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</si>
  <si>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</si>
  <si>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</si>
  <si>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</si>
  <si>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</si>
  <si>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</si>
  <si>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</si>
  <si>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</si>
  <si>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</si>
  <si>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</si>
  <si>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</si>
  <si>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</si>
  <si>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</si>
  <si>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</si>
  <si>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</si>
  <si>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</si>
  <si>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</si>
  <si>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</si>
  <si>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</si>
  <si>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</si>
  <si>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</si>
  <si>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</si>
  <si>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</si>
  <si>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</si>
  <si>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</si>
  <si>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</si>
  <si>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</si>
  <si>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</si>
  <si>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</si>
  <si>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</si>
  <si>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</si>
  <si>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</si>
  <si>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</si>
  <si>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</si>
  <si>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</si>
  <si>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</si>
  <si>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</si>
  <si>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</si>
  <si>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</si>
  <si>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</si>
  <si>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</si>
  <si>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</si>
  <si>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</si>
  <si>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</si>
  <si>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</si>
  <si>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</si>
  <si>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</si>
  <si>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</si>
  <si>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</si>
  <si>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</si>
  <si>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</si>
  <si>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</si>
  <si>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</si>
  <si>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</si>
  <si>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</si>
  <si>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</si>
  <si>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</si>
  <si>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</si>
  <si>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</si>
  <si>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</si>
  <si>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</si>
  <si>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</si>
  <si>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</si>
  <si>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</si>
  <si>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</si>
  <si>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</si>
  <si>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</si>
  <si>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</si>
  <si>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</si>
  <si>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</si>
  <si>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</si>
  <si>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</si>
  <si>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</si>
  <si>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</si>
  <si>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</si>
  <si>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</si>
  <si>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</si>
  <si>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</si>
  <si>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</si>
  <si>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</si>
  <si>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</si>
  <si>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</si>
  <si>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</si>
  <si>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</si>
  <si>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</si>
  <si>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</si>
  <si>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</si>
  <si>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</si>
  <si>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</si>
  <si>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</si>
  <si>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</si>
  <si>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</si>
  <si>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</si>
  <si>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</si>
  <si>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</si>
  <si>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</si>
  <si>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</si>
  <si>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</si>
  <si>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</si>
  <si>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</si>
  <si>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</si>
  <si>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</si>
  <si>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</si>
  <si>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</si>
  <si>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</si>
  <si>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</si>
  <si>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</si>
  <si>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</si>
  <si>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</si>
  <si>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</si>
  <si>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</si>
  <si>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</si>
  <si>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</si>
  <si>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</si>
  <si>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</si>
  <si>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</si>
  <si>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</si>
  <si>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</si>
  <si>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</si>
  <si>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</si>
  <si>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</si>
  <si>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</si>
  <si>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</si>
  <si>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</si>
  <si>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</si>
  <si>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</si>
  <si>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</si>
  <si>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</si>
  <si>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</si>
  <si>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</si>
  <si>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</si>
  <si>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</si>
  <si>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</si>
  <si>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</si>
  <si>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</si>
  <si>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</si>
  <si>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</si>
  <si>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</si>
  <si>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</si>
  <si>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</si>
  <si>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</si>
  <si>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</si>
  <si>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</si>
  <si>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</si>
  <si>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</si>
  <si>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</si>
  <si>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</si>
  <si>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</si>
  <si>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</si>
  <si>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</si>
  <si>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</si>
  <si>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</si>
  <si>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</si>
  <si>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</si>
  <si>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</si>
  <si>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</si>
  <si>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</si>
  <si>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</si>
  <si>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</si>
  <si>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</si>
  <si>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</si>
  <si>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</si>
  <si>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</si>
  <si>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</si>
  <si>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</si>
  <si>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</si>
  <si>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</si>
  <si>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</si>
  <si>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</si>
  <si>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</si>
  <si>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</si>
  <si>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</si>
  <si>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</si>
  <si>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</si>
  <si>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</si>
  <si>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</si>
  <si>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</si>
  <si>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</si>
  <si>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</si>
  <si>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</si>
  <si>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</si>
  <si>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</si>
  <si>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</si>
  <si>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</si>
  <si>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</si>
  <si>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</si>
  <si>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</si>
  <si>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</si>
  <si>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</si>
  <si>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</si>
  <si>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</si>
  <si>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</si>
  <si>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</si>
  <si>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</si>
  <si>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</si>
  <si>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</si>
  <si>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</si>
  <si>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</si>
  <si>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</si>
  <si>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</si>
  <si>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</si>
  <si>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</si>
  <si>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</si>
  <si>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</si>
  <si>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</si>
  <si>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</si>
  <si>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</si>
  <si>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</si>
  <si>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</si>
  <si>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</si>
  <si>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</si>
  <si>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</si>
  <si>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</si>
  <si>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</si>
  <si>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</si>
  <si>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</si>
  <si>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</si>
  <si>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</si>
  <si>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</si>
  <si>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</si>
  <si>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</si>
  <si>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</si>
  <si>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</si>
  <si>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</si>
  <si>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</si>
  <si>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</si>
  <si>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</si>
  <si>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</si>
  <si>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</si>
  <si>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</si>
  <si>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</si>
  <si>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</si>
  <si>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</si>
  <si>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</si>
  <si>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</si>
  <si>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</si>
  <si>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</si>
  <si>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</si>
  <si>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</si>
  <si>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</si>
  <si>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</si>
  <si>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</si>
  <si>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</si>
  <si>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</si>
  <si>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</si>
  <si>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</si>
  <si>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</si>
  <si>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</si>
  <si>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</si>
  <si>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</si>
  <si>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</si>
  <si>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</si>
  <si>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</si>
  <si>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</si>
  <si>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</si>
  <si>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</si>
  <si>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</si>
  <si>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</si>
  <si>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</si>
  <si>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</si>
  <si>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</si>
  <si>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</si>
  <si>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</si>
  <si>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</si>
  <si>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</si>
  <si>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</si>
  <si>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</si>
  <si>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</si>
  <si>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</si>
  <si>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</si>
  <si>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</si>
  <si>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</si>
  <si>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</si>
  <si>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</si>
  <si>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</si>
  <si>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</si>
  <si>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</si>
  <si>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</si>
  <si>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</si>
  <si>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</si>
  <si>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</si>
  <si>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</si>
  <si>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</si>
  <si>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</si>
  <si>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</si>
  <si>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</si>
  <si>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</si>
  <si>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</si>
  <si>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</si>
  <si>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</si>
  <si>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</si>
  <si>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</si>
  <si>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</si>
  <si>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</si>
  <si>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</si>
  <si>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MUNICIPIO DE ACAMBARO, GTO.</t>
  </si>
  <si>
    <t>AL 31 DE DICIEMBRE DE 2023  Y AL 31 DE MARZO DEL 2024</t>
  </si>
  <si>
    <t>DEL 1 DE ENERO DEL 2024 AL 31 DE MARZO DEL 2024</t>
  </si>
  <si>
    <t>03241 FONDO 1 EJERCICIO 2023</t>
  </si>
  <si>
    <t>03242 FONDO 1 EJERCICIO 2024</t>
  </si>
  <si>
    <t>03417 CONVENIOS ESTATALES 2023</t>
  </si>
  <si>
    <t>03418 CONVENIOS ESTATALES 2024</t>
  </si>
  <si>
    <t>02101 CONTRALORIA</t>
  </si>
  <si>
    <t>02102 DEPARTAMENTO JURIDICO</t>
  </si>
  <si>
    <t>02103 JUZGADO MUNICIPAL</t>
  </si>
  <si>
    <t>02104 PRESIDENTE, SINDICO Y  REGIDORES</t>
  </si>
  <si>
    <t>02105 PRESIDENCIA MUNICIPAL</t>
  </si>
  <si>
    <t>02106 SECRETARIA DEL H. AYUNTAMIENTO</t>
  </si>
  <si>
    <t>02107 DIRECCION DE PLANEACION Y DESARROLLO INS</t>
  </si>
  <si>
    <t>02108 TESORERIA MUNICIPAL</t>
  </si>
  <si>
    <t>02109 INSPECCION Y FISCALIZACION</t>
  </si>
  <si>
    <t>02110 IMPUESTO INMOBILIARIO</t>
  </si>
  <si>
    <t>02111 CATASTRO</t>
  </si>
  <si>
    <t>02112 DIRECCION DE SEGURIDAD PUBLICA</t>
  </si>
  <si>
    <t>02113 COORDINACION DE TRANSITO Y TRANSPORTE</t>
  </si>
  <si>
    <t>02114 COORDINACION DE PROTECCION CIVIL</t>
  </si>
  <si>
    <t>02115 DEPARTAMENTO DE COMUNICACION SOCIAL</t>
  </si>
  <si>
    <t>02116 OFICIALIA MAYOR</t>
  </si>
  <si>
    <t>02117 UNIDAD DE ACCESO A LA INFORMACION PUBLIC</t>
  </si>
  <si>
    <t>02118 OFICINA DE RELACIONES EXTERIORES</t>
  </si>
  <si>
    <t>02120 PROCURADURIA AUXILIAR EN MATERIA DE ASIS</t>
  </si>
  <si>
    <t>02201 DEPARTAMENTO DE PARQUES Y JARDINES</t>
  </si>
  <si>
    <t>02202 ECOLOGIA</t>
  </si>
  <si>
    <t>02203 DIRECCION DE DESARROLLO URBANO MUNICIPAL</t>
  </si>
  <si>
    <t>02204 DIRECCION DEL CENTRO DE CONTROL ANTIRRAB</t>
  </si>
  <si>
    <t>02206 ACCION DEPORTIVA</t>
  </si>
  <si>
    <t>02207 DIRECCION DE LA MUJER</t>
  </si>
  <si>
    <t>02208 DIRECCION DE DESARROLLO SOCIAL</t>
  </si>
  <si>
    <t>02209 DEPARTAMENTO DE LIMPIA Y RECOLECCION DE</t>
  </si>
  <si>
    <t>02210 RASTRO MUNICIPAL</t>
  </si>
  <si>
    <t>02211 ADMINISTRACION DE PANTEONES</t>
  </si>
  <si>
    <t>02212 DEPARTAMENTO DE ALUMBRADO PUBLICO</t>
  </si>
  <si>
    <t>02213 SERVICIOS MUNICIPALES</t>
  </si>
  <si>
    <t>02216 DIRECCION DE OBRAS PUBLICAS</t>
  </si>
  <si>
    <t>02301 DIRECCION DE DESARROLLO ECONOMICO</t>
  </si>
  <si>
    <t>02302 ADMINISTRACION DE MERCADOS</t>
  </si>
  <si>
    <t>02303 DIRECCION DE DESARROLLO RURAL</t>
  </si>
  <si>
    <t>02401 DEUDA PUBLICA</t>
  </si>
  <si>
    <t>03342 FONDO 2 EJERCICIO 2024</t>
  </si>
  <si>
    <t>.</t>
  </si>
  <si>
    <t>C. Crédito 3</t>
  </si>
  <si>
    <t>NO APLICA</t>
  </si>
  <si>
    <t>NO APLICA Reg. Patronal ante el IMSS B4010261104/784 trabajadores afiliados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</si>
</sst>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dd/mm/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b/>
      <sz val="9"/>
      <color theme="1"/>
      <name val="Calibri"/>
      <family val="2"/>
      <scheme val="minor"/>
    </font>
    <font>
      <sz val="9"/>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6">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xf numFmtId="44" fontId="1" fillId="0" borderId="0" applyFont="0" applyFill="0" applyBorder="0" applyAlignment="0" applyProtection="0"/>
  </cellStyleXfs>
  <cellXfs count="228">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3" xfId="0" applyFont="1" applyBorder="1" applyAlignment="1" applyProtection="1">
      <alignmen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14" xfId="0" applyBorder="1" applyAlignment="1">
      <alignment horizontal="left" vertical="center" indent="9"/>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44" fontId="0" fillId="0" borderId="0" xfId="5" applyFont="1"/>
    <xf numFmtId="4" fontId="0" fillId="0" borderId="0" xfId="0" applyNumberFormat="1"/>
    <xf numFmtId="44" fontId="0" fillId="0" borderId="0" xfId="0" applyNumberFormat="1"/>
    <xf numFmtId="4" fontId="0" fillId="3" borderId="14" xfId="0" applyNumberFormat="1" applyFill="1" applyBorder="1" applyAlignment="1" applyProtection="1">
      <alignment horizontal="right" vertical="top"/>
      <protection locked="0"/>
    </xf>
    <xf numFmtId="4" fontId="0" fillId="0" borderId="0" xfId="0" applyNumberFormat="1" applyAlignment="1" applyProtection="1">
      <alignment horizontal="right" vertical="top"/>
      <protection locked="0"/>
    </xf>
    <xf numFmtId="4" fontId="2" fillId="3" borderId="14" xfId="0" applyNumberFormat="1" applyFont="1" applyFill="1" applyBorder="1" applyAlignment="1" applyProtection="1">
      <alignment horizontal="right" vertical="top"/>
      <protection locked="0"/>
    </xf>
    <xf numFmtId="4" fontId="0" fillId="3" borderId="14" xfId="0" applyNumberFormat="1" applyFill="1" applyBorder="1" applyAlignment="1" applyProtection="1">
      <alignment vertical="center"/>
      <protection locked="0"/>
    </xf>
    <xf numFmtId="0" fontId="0" fillId="3" borderId="0" xfId="0" applyFill="1"/>
    <xf numFmtId="44" fontId="0" fillId="3" borderId="0" xfId="5" applyFont="1" applyFill="1"/>
    <xf numFmtId="44" fontId="0" fillId="0" borderId="14" xfId="5" applyFont="1" applyBorder="1" applyAlignment="1" applyProtection="1">
      <alignment vertical="center"/>
      <protection locked="0"/>
    </xf>
    <xf numFmtId="2" fontId="2" fillId="0" borderId="14" xfId="0" applyNumberFormat="1" applyFont="1" applyBorder="1" applyAlignment="1" applyProtection="1">
      <alignment vertical="center"/>
      <protection locked="0"/>
    </xf>
    <xf numFmtId="164" fontId="2" fillId="0" borderId="14" xfId="0" applyNumberFormat="1" applyFont="1" applyBorder="1" applyAlignment="1" applyProtection="1">
      <alignment vertical="center"/>
      <protection locked="0"/>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4" fontId="11" fillId="3" borderId="14" xfId="0" applyNumberFormat="1" applyFont="1" applyFill="1" applyBorder="1" applyAlignment="1" applyProtection="1">
      <alignment vertical="center"/>
      <protection locked="0"/>
    </xf>
    <xf numFmtId="4" fontId="2" fillId="3" borderId="14" xfId="0" applyNumberFormat="1" applyFont="1" applyFill="1" applyBorder="1" applyAlignment="1" applyProtection="1">
      <alignment vertical="center"/>
      <protection locked="0"/>
    </xf>
    <xf numFmtId="0" fontId="0" fillId="3" borderId="14" xfId="0" applyFill="1" applyBorder="1" applyAlignment="1" applyProtection="1">
      <alignment horizontal="left" vertical="center" indent="6"/>
      <protection locked="0"/>
    </xf>
    <xf numFmtId="4" fontId="2" fillId="3" borderId="13" xfId="0" applyNumberFormat="1" applyFont="1" applyFill="1" applyBorder="1" applyAlignment="1" applyProtection="1">
      <alignment vertical="center"/>
      <protection locked="0"/>
    </xf>
    <xf numFmtId="0" fontId="0" fillId="3" borderId="14" xfId="0" applyFill="1" applyBorder="1" applyAlignment="1">
      <alignment horizontal="left" vertical="center" wrapText="1" indent="9"/>
    </xf>
    <xf numFmtId="0" fontId="0" fillId="3" borderId="14" xfId="0" applyFill="1" applyBorder="1" applyAlignment="1">
      <alignment horizontal="left" vertical="center" wrapText="1" indent="6"/>
    </xf>
    <xf numFmtId="0" fontId="0" fillId="3" borderId="14" xfId="0" applyFill="1" applyBorder="1"/>
    <xf numFmtId="0" fontId="0" fillId="3" borderId="14" xfId="0" applyFill="1" applyBorder="1" applyAlignment="1">
      <alignment horizontal="left" wrapText="1" indent="9"/>
    </xf>
    <xf numFmtId="0" fontId="0" fillId="3" borderId="14" xfId="0" applyFill="1" applyBorder="1" applyAlignment="1">
      <alignment vertical="center"/>
    </xf>
    <xf numFmtId="4" fontId="0" fillId="3" borderId="14" xfId="0" applyNumberFormat="1" applyFill="1" applyBorder="1" applyAlignment="1">
      <alignment vertical="center"/>
    </xf>
    <xf numFmtId="4" fontId="2" fillId="3" borderId="8" xfId="0" applyNumberFormat="1" applyFont="1" applyFill="1" applyBorder="1" applyAlignment="1" applyProtection="1">
      <alignment horizontal="right" vertical="center"/>
      <protection locked="0"/>
    </xf>
    <xf numFmtId="4" fontId="0" fillId="3" borderId="8" xfId="0" applyNumberFormat="1" applyFill="1" applyBorder="1" applyAlignment="1" applyProtection="1">
      <alignment horizontal="right" vertical="center"/>
      <protection locked="0"/>
    </xf>
    <xf numFmtId="0" fontId="0" fillId="3" borderId="8" xfId="0" applyFill="1" applyBorder="1" applyAlignment="1" applyProtection="1">
      <alignment horizontal="right" vertical="center"/>
      <protection locked="0"/>
    </xf>
    <xf numFmtId="4" fontId="0" fillId="3" borderId="8" xfId="0" applyNumberFormat="1" applyFill="1" applyBorder="1" applyAlignment="1">
      <alignment horizontal="right" vertical="center"/>
    </xf>
    <xf numFmtId="0" fontId="2" fillId="3" borderId="8" xfId="0" applyFont="1" applyFill="1" applyBorder="1" applyAlignment="1" applyProtection="1">
      <alignment horizontal="right" vertical="center"/>
      <protection locked="0"/>
    </xf>
    <xf numFmtId="44" fontId="2" fillId="3" borderId="8" xfId="5" applyFont="1" applyFill="1" applyBorder="1" applyAlignment="1" applyProtection="1">
      <alignment horizontal="right" vertical="center"/>
      <protection locked="0"/>
    </xf>
    <xf numFmtId="0" fontId="17" fillId="2" borderId="7" xfId="0" applyFont="1" applyFill="1" applyBorder="1" applyAlignment="1">
      <alignment horizontal="center" vertical="center"/>
    </xf>
    <xf numFmtId="0" fontId="17" fillId="2" borderId="0" xfId="0" applyFont="1" applyFill="1" applyAlignment="1">
      <alignment horizontal="center" vertical="center"/>
    </xf>
    <xf numFmtId="0" fontId="17" fillId="2" borderId="8"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2" xfId="0" applyFont="1" applyFill="1" applyBorder="1" applyAlignment="1">
      <alignment horizontal="center" vertical="center" wrapText="1"/>
    </xf>
    <xf numFmtId="0" fontId="17" fillId="2" borderId="12" xfId="0" applyFont="1" applyFill="1" applyBorder="1" applyAlignment="1" applyProtection="1">
      <alignment horizontal="center" vertical="center"/>
      <protection locked="0"/>
    </xf>
    <xf numFmtId="0" fontId="17" fillId="0" borderId="13" xfId="0" applyFont="1" applyBorder="1" applyAlignment="1">
      <alignment horizontal="left" vertical="center" indent="3"/>
    </xf>
    <xf numFmtId="43" fontId="17" fillId="0" borderId="13" xfId="1" applyFont="1" applyBorder="1" applyAlignment="1" applyProtection="1">
      <alignment vertical="center"/>
      <protection locked="0"/>
    </xf>
    <xf numFmtId="0" fontId="18" fillId="0" borderId="14" xfId="0" applyFont="1" applyBorder="1" applyAlignment="1">
      <alignment horizontal="left" vertical="center" indent="6"/>
    </xf>
    <xf numFmtId="0" fontId="18" fillId="0" borderId="14" xfId="0" applyFont="1" applyBorder="1" applyAlignment="1" applyProtection="1">
      <alignment vertical="center"/>
      <protection locked="0"/>
    </xf>
    <xf numFmtId="0" fontId="18" fillId="0" borderId="14" xfId="0" applyFont="1" applyBorder="1" applyAlignment="1">
      <alignment horizontal="left" vertical="center" wrapText="1" indent="6"/>
    </xf>
    <xf numFmtId="0" fontId="18" fillId="0" borderId="14" xfId="0" applyFont="1" applyBorder="1"/>
    <xf numFmtId="0" fontId="18" fillId="0" borderId="14" xfId="0" applyFont="1" applyBorder="1" applyAlignment="1">
      <alignment vertical="center"/>
    </xf>
    <xf numFmtId="0" fontId="17" fillId="0" borderId="14" xfId="0" applyFont="1" applyBorder="1" applyAlignment="1">
      <alignment horizontal="left" vertical="center" indent="3"/>
    </xf>
    <xf numFmtId="0" fontId="17" fillId="0" borderId="14" xfId="0" applyFont="1" applyBorder="1" applyAlignment="1" applyProtection="1">
      <alignment vertical="center"/>
      <protection locked="0"/>
    </xf>
    <xf numFmtId="43" fontId="17" fillId="0" borderId="14" xfId="1" applyFont="1" applyBorder="1" applyAlignment="1" applyProtection="1">
      <alignment vertical="center"/>
      <protection locked="0"/>
    </xf>
    <xf numFmtId="0" fontId="18" fillId="0" borderId="15" xfId="0" applyFont="1" applyBorder="1" applyAlignment="1">
      <alignment vertical="center"/>
    </xf>
    <xf numFmtId="0" fontId="4" fillId="0" borderId="0" xfId="0" applyFont="1" applyProtection="1">
      <protection locked="0"/>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6">
    <cellStyle name="Millares" xfId="1" builtinId="3"/>
    <cellStyle name="Moneda" xfId="5" builtinId="4"/>
    <cellStyle name="Normal" xfId="0" builtinId="0"/>
    <cellStyle name="Normal 2" xfId="3" xr:uid="{00000000-0005-0000-0000-000002000000}"/>
    <cellStyle name="Normal 2 2" xfId="2" xr:uid="{00000000-0005-0000-0000-000003000000}"/>
    <cellStyle name="Porcentaje" xfId="4" builtinId="5"/>
  </cellStyles>
  <dxfs count="0"/>
  <tableStyles count="0" defaultTableStyle="TableStyleMedium2" defaultPivotStyle="PivotStyleLight16"/>
  <colors>
    <mruColors>
      <color rgb="FFCCFFCC"/>
      <color rgb="FFFFCCFF"/>
      <color rgb="FFCCEC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istecad\Ofs2024\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F82"/>
  <sheetViews>
    <sheetView showGridLines="0" topLeftCell="A55" zoomScaleNormal="100" workbookViewId="0">
      <selection sqref="A1:F82"/>
    </sheetView>
  </sheetViews>
  <sheetFormatPr baseColWidth="10" defaultColWidth="11" defaultRowHeight="15" x14ac:dyDescent="0.25"/>
  <cols>
    <col min="1" max="1" width="96.42578125" customWidth="1"/>
    <col min="2" max="2" width="17.42578125" customWidth="1"/>
    <col min="3" max="3" width="15.5703125" customWidth="1"/>
    <col min="4" max="4" width="98.7109375" bestFit="1" customWidth="1"/>
    <col min="5" max="5" width="21.42578125" customWidth="1"/>
    <col min="6" max="6" width="15.5703125" customWidth="1"/>
  </cols>
  <sheetData>
    <row r="1" spans="1:6" ht="40.9" customHeight="1" x14ac:dyDescent="0.25">
      <c r="A1" s="197" t="s">
        <v>0</v>
      </c>
      <c r="B1" s="198"/>
      <c r="C1" s="198"/>
      <c r="D1" s="198"/>
      <c r="E1" s="198"/>
      <c r="F1" s="199"/>
    </row>
    <row r="2" spans="1:6" ht="15" customHeight="1" x14ac:dyDescent="0.25">
      <c r="A2" s="105" t="s">
        <v>547</v>
      </c>
      <c r="B2" s="106"/>
      <c r="C2" s="106"/>
      <c r="D2" s="106"/>
      <c r="E2" s="106"/>
      <c r="F2" s="107"/>
    </row>
    <row r="3" spans="1:6" ht="15" customHeight="1" x14ac:dyDescent="0.25">
      <c r="A3" s="108" t="s">
        <v>1</v>
      </c>
      <c r="B3" s="109"/>
      <c r="C3" s="109"/>
      <c r="D3" s="109"/>
      <c r="E3" s="109"/>
      <c r="F3" s="110"/>
    </row>
    <row r="4" spans="1:6" ht="12.95" customHeight="1" x14ac:dyDescent="0.25">
      <c r="A4" s="108" t="s">
        <v>548</v>
      </c>
      <c r="B4" s="109"/>
      <c r="C4" s="109"/>
      <c r="D4" s="109"/>
      <c r="E4" s="109"/>
      <c r="F4" s="110"/>
    </row>
    <row r="5" spans="1:6" ht="12.95" customHeight="1" x14ac:dyDescent="0.25">
      <c r="A5" s="111" t="s">
        <v>2</v>
      </c>
      <c r="B5" s="112"/>
      <c r="C5" s="112"/>
      <c r="D5" s="112"/>
      <c r="E5" s="112"/>
      <c r="F5" s="113"/>
    </row>
    <row r="6" spans="1:6" ht="41.45" customHeight="1" x14ac:dyDescent="0.25">
      <c r="A6" s="37" t="s">
        <v>3</v>
      </c>
      <c r="B6" s="38" t="s">
        <v>537</v>
      </c>
      <c r="C6" s="1" t="s">
        <v>538</v>
      </c>
      <c r="D6" s="39" t="s">
        <v>4</v>
      </c>
      <c r="E6" s="38" t="s">
        <v>537</v>
      </c>
      <c r="F6" s="1" t="s">
        <v>538</v>
      </c>
    </row>
    <row r="7" spans="1:6" ht="12.95" customHeight="1" x14ac:dyDescent="0.25">
      <c r="A7" s="40" t="s">
        <v>5</v>
      </c>
      <c r="B7" s="41"/>
      <c r="C7" s="41"/>
      <c r="D7" s="40" t="s">
        <v>6</v>
      </c>
      <c r="E7" s="41"/>
      <c r="F7" s="41"/>
    </row>
    <row r="8" spans="1:6" x14ac:dyDescent="0.25">
      <c r="A8" s="2" t="s">
        <v>7</v>
      </c>
      <c r="B8" s="42"/>
      <c r="C8" s="42"/>
      <c r="D8" s="2" t="s">
        <v>8</v>
      </c>
      <c r="E8" s="42"/>
      <c r="F8" s="42"/>
    </row>
    <row r="9" spans="1:6" x14ac:dyDescent="0.25">
      <c r="A9" s="43" t="s">
        <v>9</v>
      </c>
      <c r="B9" s="57">
        <f>SUM(B10:B16)</f>
        <v>101092668.42</v>
      </c>
      <c r="C9" s="57">
        <f>SUM(C10:C16)</f>
        <v>88638449.5</v>
      </c>
      <c r="D9" s="43" t="s">
        <v>10</v>
      </c>
      <c r="E9" s="44">
        <f>SUM(E10:E18)</f>
        <v>45513097.149999991</v>
      </c>
      <c r="F9" s="44">
        <f>SUM(F10:F18)</f>
        <v>52526048.679999992</v>
      </c>
    </row>
    <row r="10" spans="1:6" x14ac:dyDescent="0.25">
      <c r="A10" s="45" t="s">
        <v>11</v>
      </c>
      <c r="B10" s="57">
        <v>21988</v>
      </c>
      <c r="C10" s="57">
        <v>24000</v>
      </c>
      <c r="D10" s="45" t="s">
        <v>12</v>
      </c>
      <c r="E10" s="57">
        <v>0</v>
      </c>
      <c r="F10" s="44">
        <v>0</v>
      </c>
    </row>
    <row r="11" spans="1:6" x14ac:dyDescent="0.25">
      <c r="A11" s="45" t="s">
        <v>13</v>
      </c>
      <c r="B11" s="57">
        <v>101070680.42</v>
      </c>
      <c r="C11" s="57">
        <v>88614449.5</v>
      </c>
      <c r="D11" s="45" t="s">
        <v>14</v>
      </c>
      <c r="E11" s="57">
        <v>4507151.97</v>
      </c>
      <c r="F11" s="44">
        <v>8278263.46</v>
      </c>
    </row>
    <row r="12" spans="1:6" x14ac:dyDescent="0.25">
      <c r="A12" s="45" t="s">
        <v>15</v>
      </c>
      <c r="B12" s="57">
        <v>0</v>
      </c>
      <c r="C12" s="57">
        <v>0</v>
      </c>
      <c r="D12" s="45" t="s">
        <v>16</v>
      </c>
      <c r="E12" s="57">
        <v>2435214.89</v>
      </c>
      <c r="F12" s="44">
        <v>2946377.57</v>
      </c>
    </row>
    <row r="13" spans="1:6" x14ac:dyDescent="0.25">
      <c r="A13" s="45" t="s">
        <v>17</v>
      </c>
      <c r="B13" s="57">
        <v>0</v>
      </c>
      <c r="C13" s="57">
        <v>0</v>
      </c>
      <c r="D13" s="45" t="s">
        <v>18</v>
      </c>
      <c r="E13" s="57">
        <v>2545729.86</v>
      </c>
      <c r="F13" s="44">
        <v>2545729.86</v>
      </c>
    </row>
    <row r="14" spans="1:6" x14ac:dyDescent="0.25">
      <c r="A14" s="45" t="s">
        <v>19</v>
      </c>
      <c r="B14" s="57">
        <v>0</v>
      </c>
      <c r="C14" s="57">
        <v>0</v>
      </c>
      <c r="D14" s="45" t="s">
        <v>20</v>
      </c>
      <c r="E14" s="57">
        <v>0</v>
      </c>
      <c r="F14" s="44">
        <v>0</v>
      </c>
    </row>
    <row r="15" spans="1:6" x14ac:dyDescent="0.25">
      <c r="A15" s="45" t="s">
        <v>21</v>
      </c>
      <c r="B15" s="57">
        <v>0</v>
      </c>
      <c r="C15" s="57">
        <v>0</v>
      </c>
      <c r="D15" s="45" t="s">
        <v>22</v>
      </c>
      <c r="E15" s="57">
        <v>0</v>
      </c>
      <c r="F15" s="44">
        <v>0</v>
      </c>
    </row>
    <row r="16" spans="1:6" x14ac:dyDescent="0.25">
      <c r="A16" s="45" t="s">
        <v>23</v>
      </c>
      <c r="B16" s="57">
        <v>0</v>
      </c>
      <c r="C16" s="57">
        <v>0</v>
      </c>
      <c r="D16" s="45" t="s">
        <v>24</v>
      </c>
      <c r="E16" s="57">
        <v>2400187.2000000002</v>
      </c>
      <c r="F16" s="44">
        <v>5194220.49</v>
      </c>
    </row>
    <row r="17" spans="1:6" x14ac:dyDescent="0.25">
      <c r="A17" s="43" t="s">
        <v>25</v>
      </c>
      <c r="B17" s="57">
        <f>SUM(B18:B24)</f>
        <v>96571743.549999997</v>
      </c>
      <c r="C17" s="57">
        <f>SUM(C18:C24)</f>
        <v>95570951.980000004</v>
      </c>
      <c r="D17" s="45" t="s">
        <v>26</v>
      </c>
      <c r="E17" s="57">
        <v>0</v>
      </c>
      <c r="F17" s="44">
        <v>0</v>
      </c>
    </row>
    <row r="18" spans="1:6" x14ac:dyDescent="0.25">
      <c r="A18" s="45" t="s">
        <v>27</v>
      </c>
      <c r="B18" s="57">
        <v>0</v>
      </c>
      <c r="C18" s="57">
        <v>0</v>
      </c>
      <c r="D18" s="45" t="s">
        <v>28</v>
      </c>
      <c r="E18" s="57">
        <v>33624813.229999997</v>
      </c>
      <c r="F18" s="44">
        <v>33561457.299999997</v>
      </c>
    </row>
    <row r="19" spans="1:6" x14ac:dyDescent="0.25">
      <c r="A19" s="45" t="s">
        <v>29</v>
      </c>
      <c r="B19" s="57">
        <v>59022050.890000001</v>
      </c>
      <c r="C19" s="57">
        <v>59022050.890000001</v>
      </c>
      <c r="D19" s="43" t="s">
        <v>30</v>
      </c>
      <c r="E19" s="44">
        <f>SUM(E20:E22)</f>
        <v>0</v>
      </c>
      <c r="F19" s="44">
        <f>SUM(F20:F22)</f>
        <v>0</v>
      </c>
    </row>
    <row r="20" spans="1:6" x14ac:dyDescent="0.25">
      <c r="A20" s="45" t="s">
        <v>31</v>
      </c>
      <c r="B20" s="57">
        <v>37539126.659999996</v>
      </c>
      <c r="C20" s="57">
        <v>36544963.57</v>
      </c>
      <c r="D20" s="45" t="s">
        <v>32</v>
      </c>
      <c r="E20" s="57">
        <v>0</v>
      </c>
      <c r="F20" s="44">
        <v>0</v>
      </c>
    </row>
    <row r="21" spans="1:6" x14ac:dyDescent="0.25">
      <c r="A21" s="45" t="s">
        <v>33</v>
      </c>
      <c r="B21" s="57">
        <v>0</v>
      </c>
      <c r="C21" s="57">
        <v>437.52</v>
      </c>
      <c r="D21" s="45" t="s">
        <v>34</v>
      </c>
      <c r="E21" s="57">
        <v>0</v>
      </c>
      <c r="F21" s="44">
        <v>0</v>
      </c>
    </row>
    <row r="22" spans="1:6" x14ac:dyDescent="0.25">
      <c r="A22" s="45" t="s">
        <v>35</v>
      </c>
      <c r="B22" s="57">
        <v>10566</v>
      </c>
      <c r="C22" s="57">
        <v>3500</v>
      </c>
      <c r="D22" s="45" t="s">
        <v>36</v>
      </c>
      <c r="E22" s="57">
        <v>0</v>
      </c>
      <c r="F22" s="44">
        <v>0</v>
      </c>
    </row>
    <row r="23" spans="1:6" x14ac:dyDescent="0.25">
      <c r="A23" s="45" t="s">
        <v>37</v>
      </c>
      <c r="B23" s="57">
        <v>0</v>
      </c>
      <c r="C23" s="57">
        <v>0</v>
      </c>
      <c r="D23" s="43" t="s">
        <v>38</v>
      </c>
      <c r="E23" s="44">
        <f>E24+E25</f>
        <v>0</v>
      </c>
      <c r="F23" s="44">
        <f>F24+F25</f>
        <v>0</v>
      </c>
    </row>
    <row r="24" spans="1:6" x14ac:dyDescent="0.25">
      <c r="A24" s="45" t="s">
        <v>39</v>
      </c>
      <c r="B24" s="57">
        <v>0</v>
      </c>
      <c r="C24" s="57">
        <v>0</v>
      </c>
      <c r="D24" s="45" t="s">
        <v>40</v>
      </c>
      <c r="E24" s="57">
        <v>0</v>
      </c>
      <c r="F24" s="44">
        <v>0</v>
      </c>
    </row>
    <row r="25" spans="1:6" x14ac:dyDescent="0.25">
      <c r="A25" s="43" t="s">
        <v>41</v>
      </c>
      <c r="B25" s="57">
        <f>SUM(B26:B30)</f>
        <v>19203878.960000001</v>
      </c>
      <c r="C25" s="57">
        <f>SUM(C26:C30)</f>
        <v>34223046.600000001</v>
      </c>
      <c r="D25" s="45" t="s">
        <v>42</v>
      </c>
      <c r="E25" s="57">
        <v>0</v>
      </c>
      <c r="F25" s="44">
        <v>0</v>
      </c>
    </row>
    <row r="26" spans="1:6" x14ac:dyDescent="0.25">
      <c r="A26" s="45" t="s">
        <v>43</v>
      </c>
      <c r="B26" s="57">
        <v>5458776.2000000002</v>
      </c>
      <c r="C26" s="57">
        <v>567437.14</v>
      </c>
      <c r="D26" s="43" t="s">
        <v>44</v>
      </c>
      <c r="E26" s="57">
        <v>0</v>
      </c>
      <c r="F26" s="44">
        <v>0</v>
      </c>
    </row>
    <row r="27" spans="1:6" x14ac:dyDescent="0.25">
      <c r="A27" s="45" t="s">
        <v>45</v>
      </c>
      <c r="B27" s="57">
        <v>0</v>
      </c>
      <c r="C27" s="57">
        <v>0</v>
      </c>
      <c r="D27" s="43" t="s">
        <v>46</v>
      </c>
      <c r="E27" s="44">
        <f>SUM(E28:E30)</f>
        <v>0</v>
      </c>
      <c r="F27" s="44">
        <f>SUM(F28:F30)</f>
        <v>0</v>
      </c>
    </row>
    <row r="28" spans="1:6" x14ac:dyDescent="0.25">
      <c r="A28" s="45" t="s">
        <v>47</v>
      </c>
      <c r="B28" s="57">
        <v>0</v>
      </c>
      <c r="C28" s="57">
        <v>0</v>
      </c>
      <c r="D28" s="45" t="s">
        <v>48</v>
      </c>
      <c r="E28" s="57">
        <v>0</v>
      </c>
      <c r="F28" s="44">
        <v>0</v>
      </c>
    </row>
    <row r="29" spans="1:6" x14ac:dyDescent="0.25">
      <c r="A29" s="45" t="s">
        <v>49</v>
      </c>
      <c r="B29" s="57">
        <v>13606779.51</v>
      </c>
      <c r="C29" s="57">
        <v>33517286.210000001</v>
      </c>
      <c r="D29" s="45" t="s">
        <v>50</v>
      </c>
      <c r="E29" s="57">
        <v>0</v>
      </c>
      <c r="F29" s="44">
        <v>0</v>
      </c>
    </row>
    <row r="30" spans="1:6" x14ac:dyDescent="0.25">
      <c r="A30" s="45" t="s">
        <v>51</v>
      </c>
      <c r="B30" s="57">
        <v>138323.25</v>
      </c>
      <c r="C30" s="57">
        <v>138323.25</v>
      </c>
      <c r="D30" s="45" t="s">
        <v>52</v>
      </c>
      <c r="E30" s="57">
        <v>0</v>
      </c>
      <c r="F30" s="44">
        <v>0</v>
      </c>
    </row>
    <row r="31" spans="1:6" x14ac:dyDescent="0.25">
      <c r="A31" s="43" t="s">
        <v>53</v>
      </c>
      <c r="B31" s="57">
        <f>SUM(B32:B36)</f>
        <v>0</v>
      </c>
      <c r="C31" s="57">
        <f>SUM(C32:C36)</f>
        <v>0</v>
      </c>
      <c r="D31" s="43" t="s">
        <v>54</v>
      </c>
      <c r="E31" s="44">
        <f>SUM(E32:E37)</f>
        <v>0</v>
      </c>
      <c r="F31" s="44">
        <f>SUM(F32:F37)</f>
        <v>0</v>
      </c>
    </row>
    <row r="32" spans="1:6" x14ac:dyDescent="0.25">
      <c r="A32" s="45" t="s">
        <v>55</v>
      </c>
      <c r="B32" s="57">
        <v>0</v>
      </c>
      <c r="C32" s="57">
        <v>0</v>
      </c>
      <c r="D32" s="45" t="s">
        <v>56</v>
      </c>
      <c r="E32" s="57">
        <v>0</v>
      </c>
      <c r="F32" s="44">
        <v>0</v>
      </c>
    </row>
    <row r="33" spans="1:6" ht="14.45" customHeight="1" x14ac:dyDescent="0.25">
      <c r="A33" s="45" t="s">
        <v>57</v>
      </c>
      <c r="B33" s="57">
        <v>0</v>
      </c>
      <c r="C33" s="57">
        <v>0</v>
      </c>
      <c r="D33" s="45" t="s">
        <v>58</v>
      </c>
      <c r="E33" s="57">
        <v>0</v>
      </c>
      <c r="F33" s="44">
        <v>0</v>
      </c>
    </row>
    <row r="34" spans="1:6" ht="14.45" customHeight="1" x14ac:dyDescent="0.25">
      <c r="A34" s="45" t="s">
        <v>59</v>
      </c>
      <c r="B34" s="57">
        <v>0</v>
      </c>
      <c r="C34" s="57">
        <v>0</v>
      </c>
      <c r="D34" s="45" t="s">
        <v>60</v>
      </c>
      <c r="E34" s="57">
        <v>0</v>
      </c>
      <c r="F34" s="44">
        <v>0</v>
      </c>
    </row>
    <row r="35" spans="1:6" ht="14.45" customHeight="1" x14ac:dyDescent="0.25">
      <c r="A35" s="45" t="s">
        <v>61</v>
      </c>
      <c r="B35" s="57">
        <v>0</v>
      </c>
      <c r="C35" s="57">
        <v>0</v>
      </c>
      <c r="D35" s="45" t="s">
        <v>62</v>
      </c>
      <c r="E35" s="57">
        <v>0</v>
      </c>
      <c r="F35" s="44">
        <v>0</v>
      </c>
    </row>
    <row r="36" spans="1:6" ht="14.45" customHeight="1" x14ac:dyDescent="0.25">
      <c r="A36" s="45" t="s">
        <v>63</v>
      </c>
      <c r="B36" s="57">
        <v>0</v>
      </c>
      <c r="C36" s="57">
        <v>0</v>
      </c>
      <c r="D36" s="45" t="s">
        <v>64</v>
      </c>
      <c r="E36" s="57">
        <v>0</v>
      </c>
      <c r="F36" s="44">
        <v>0</v>
      </c>
    </row>
    <row r="37" spans="1:6" ht="14.45" customHeight="1" x14ac:dyDescent="0.25">
      <c r="A37" s="43" t="s">
        <v>65</v>
      </c>
      <c r="B37" s="57">
        <v>497102.87</v>
      </c>
      <c r="C37" s="57">
        <v>493405.45</v>
      </c>
      <c r="D37" s="45" t="s">
        <v>66</v>
      </c>
      <c r="E37" s="57">
        <v>0</v>
      </c>
      <c r="F37" s="44">
        <v>0</v>
      </c>
    </row>
    <row r="38" spans="1:6" x14ac:dyDescent="0.25">
      <c r="A38" s="43" t="s">
        <v>496</v>
      </c>
      <c r="B38" s="57">
        <f>SUM(B39:B40)</f>
        <v>0</v>
      </c>
      <c r="C38" s="57">
        <f>SUM(C39:C40)</f>
        <v>0</v>
      </c>
      <c r="D38" s="43" t="s">
        <v>67</v>
      </c>
      <c r="E38" s="44">
        <f>SUM(E39:E41)</f>
        <v>0</v>
      </c>
      <c r="F38" s="44">
        <f>SUM(F39:F41)</f>
        <v>0</v>
      </c>
    </row>
    <row r="39" spans="1:6" x14ac:dyDescent="0.25">
      <c r="A39" s="45" t="s">
        <v>68</v>
      </c>
      <c r="B39" s="57">
        <v>0</v>
      </c>
      <c r="C39" s="57">
        <v>0</v>
      </c>
      <c r="D39" s="45" t="s">
        <v>69</v>
      </c>
      <c r="E39" s="57">
        <v>0</v>
      </c>
      <c r="F39" s="44">
        <v>0</v>
      </c>
    </row>
    <row r="40" spans="1:6" x14ac:dyDescent="0.25">
      <c r="A40" s="45" t="s">
        <v>70</v>
      </c>
      <c r="B40" s="57">
        <v>0</v>
      </c>
      <c r="C40" s="57">
        <v>0</v>
      </c>
      <c r="D40" s="45" t="s">
        <v>71</v>
      </c>
      <c r="E40" s="57">
        <v>0</v>
      </c>
      <c r="F40" s="44">
        <v>0</v>
      </c>
    </row>
    <row r="41" spans="1:6" x14ac:dyDescent="0.25">
      <c r="A41" s="43" t="s">
        <v>72</v>
      </c>
      <c r="B41" s="57">
        <f>SUM(B42:B45)</f>
        <v>0</v>
      </c>
      <c r="C41" s="57">
        <f>SUM(C42:C45)</f>
        <v>0</v>
      </c>
      <c r="D41" s="45" t="s">
        <v>73</v>
      </c>
      <c r="E41" s="57">
        <v>0</v>
      </c>
      <c r="F41" s="44">
        <v>0</v>
      </c>
    </row>
    <row r="42" spans="1:6" x14ac:dyDescent="0.25">
      <c r="A42" s="45" t="s">
        <v>74</v>
      </c>
      <c r="B42" s="57">
        <v>0</v>
      </c>
      <c r="C42" s="57">
        <v>0</v>
      </c>
      <c r="D42" s="43" t="s">
        <v>75</v>
      </c>
      <c r="E42" s="44">
        <f>SUM(E43:E45)</f>
        <v>0</v>
      </c>
      <c r="F42" s="44">
        <f>SUM(F43:F45)</f>
        <v>0</v>
      </c>
    </row>
    <row r="43" spans="1:6" x14ac:dyDescent="0.25">
      <c r="A43" s="45" t="s">
        <v>76</v>
      </c>
      <c r="B43" s="57">
        <v>0</v>
      </c>
      <c r="C43" s="57">
        <v>0</v>
      </c>
      <c r="D43" s="45" t="s">
        <v>77</v>
      </c>
      <c r="E43" s="57">
        <v>0</v>
      </c>
      <c r="F43" s="44">
        <v>0</v>
      </c>
    </row>
    <row r="44" spans="1:6" x14ac:dyDescent="0.25">
      <c r="A44" s="45" t="s">
        <v>78</v>
      </c>
      <c r="B44" s="57">
        <v>0</v>
      </c>
      <c r="C44" s="57">
        <v>0</v>
      </c>
      <c r="D44" s="45" t="s">
        <v>79</v>
      </c>
      <c r="E44" s="57">
        <v>0</v>
      </c>
      <c r="F44" s="44">
        <v>0</v>
      </c>
    </row>
    <row r="45" spans="1:6" x14ac:dyDescent="0.25">
      <c r="A45" s="45" t="s">
        <v>80</v>
      </c>
      <c r="B45" s="57">
        <v>0</v>
      </c>
      <c r="C45" s="57">
        <v>0</v>
      </c>
      <c r="D45" s="45" t="s">
        <v>81</v>
      </c>
      <c r="E45" s="57">
        <v>0</v>
      </c>
      <c r="F45" s="44">
        <v>0</v>
      </c>
    </row>
    <row r="46" spans="1:6" x14ac:dyDescent="0.25">
      <c r="A46" s="42"/>
      <c r="B46" s="42"/>
      <c r="C46" s="42"/>
      <c r="D46" s="42"/>
      <c r="E46" s="46"/>
      <c r="F46" s="46"/>
    </row>
    <row r="47" spans="1:6" x14ac:dyDescent="0.25">
      <c r="A47" s="3" t="s">
        <v>82</v>
      </c>
      <c r="B47" s="12">
        <f>B9+B17+B25+B31+B38+B41+B37</f>
        <v>217365393.80000001</v>
      </c>
      <c r="C47" s="12">
        <f>C9+C17+C25+C31+C37+C41</f>
        <v>218925853.53</v>
      </c>
      <c r="D47" s="2" t="s">
        <v>83</v>
      </c>
      <c r="E47" s="4">
        <f>E9+E19+E23+E26+E27+E31+E38+E42</f>
        <v>45513097.149999991</v>
      </c>
      <c r="F47" s="4">
        <f>F9+F19+F23+F26+F27+F31+F38+F42</f>
        <v>52526048.679999992</v>
      </c>
    </row>
    <row r="48" spans="1:6" x14ac:dyDescent="0.25">
      <c r="A48" s="42"/>
      <c r="B48" s="42"/>
      <c r="C48" s="42"/>
      <c r="D48" s="42"/>
      <c r="E48" s="46"/>
      <c r="F48" s="46"/>
    </row>
    <row r="49" spans="1:6" x14ac:dyDescent="0.25">
      <c r="A49" s="2" t="s">
        <v>84</v>
      </c>
      <c r="B49" s="42"/>
      <c r="C49" s="42"/>
      <c r="D49" s="2" t="s">
        <v>85</v>
      </c>
      <c r="E49" s="46"/>
      <c r="F49" s="46"/>
    </row>
    <row r="50" spans="1:6" x14ac:dyDescent="0.25">
      <c r="A50" s="43" t="s">
        <v>86</v>
      </c>
      <c r="B50" s="57">
        <v>0</v>
      </c>
      <c r="C50" s="57">
        <v>0</v>
      </c>
      <c r="D50" s="43" t="s">
        <v>87</v>
      </c>
      <c r="E50" s="57">
        <v>0</v>
      </c>
      <c r="F50" s="44">
        <v>0</v>
      </c>
    </row>
    <row r="51" spans="1:6" x14ac:dyDescent="0.25">
      <c r="A51" s="43" t="s">
        <v>88</v>
      </c>
      <c r="B51" s="57">
        <v>0</v>
      </c>
      <c r="C51" s="57">
        <v>0</v>
      </c>
      <c r="D51" s="43" t="s">
        <v>89</v>
      </c>
      <c r="E51" s="57">
        <v>0</v>
      </c>
      <c r="F51" s="44">
        <v>0</v>
      </c>
    </row>
    <row r="52" spans="1:6" x14ac:dyDescent="0.25">
      <c r="A52" s="43" t="s">
        <v>90</v>
      </c>
      <c r="B52" s="57">
        <v>698614836.15999997</v>
      </c>
      <c r="C52" s="57">
        <v>709348569.73000002</v>
      </c>
      <c r="D52" s="43" t="s">
        <v>91</v>
      </c>
      <c r="E52" s="57">
        <v>0</v>
      </c>
      <c r="F52" s="44">
        <v>0</v>
      </c>
    </row>
    <row r="53" spans="1:6" x14ac:dyDescent="0.25">
      <c r="A53" s="43" t="s">
        <v>92</v>
      </c>
      <c r="B53" s="57">
        <v>98477409.879999995</v>
      </c>
      <c r="C53" s="57">
        <v>95436681.879999995</v>
      </c>
      <c r="D53" s="43" t="s">
        <v>93</v>
      </c>
      <c r="E53" s="57">
        <v>0</v>
      </c>
      <c r="F53" s="44">
        <v>0</v>
      </c>
    </row>
    <row r="54" spans="1:6" x14ac:dyDescent="0.25">
      <c r="A54" s="43" t="s">
        <v>94</v>
      </c>
      <c r="B54" s="57">
        <v>1182277.6299999999</v>
      </c>
      <c r="C54" s="57">
        <v>1182277.6299999999</v>
      </c>
      <c r="D54" s="43" t="s">
        <v>95</v>
      </c>
      <c r="E54" s="57">
        <v>0</v>
      </c>
      <c r="F54" s="44">
        <v>0</v>
      </c>
    </row>
    <row r="55" spans="1:6" x14ac:dyDescent="0.25">
      <c r="A55" s="43" t="s">
        <v>96</v>
      </c>
      <c r="B55" s="57">
        <v>-105054423.45999999</v>
      </c>
      <c r="C55" s="57">
        <v>-105054423.45999999</v>
      </c>
      <c r="D55" s="47" t="s">
        <v>97</v>
      </c>
      <c r="E55" s="57">
        <v>0</v>
      </c>
      <c r="F55" s="44">
        <v>0</v>
      </c>
    </row>
    <row r="56" spans="1:6" x14ac:dyDescent="0.25">
      <c r="A56" s="43" t="s">
        <v>98</v>
      </c>
      <c r="B56" s="57">
        <v>6471828.5499999998</v>
      </c>
      <c r="C56" s="57">
        <v>6471828.5499999998</v>
      </c>
      <c r="D56" s="42"/>
      <c r="E56" s="46"/>
      <c r="F56" s="46"/>
    </row>
    <row r="57" spans="1:6" x14ac:dyDescent="0.25">
      <c r="A57" s="43" t="s">
        <v>99</v>
      </c>
      <c r="B57" s="57">
        <v>0</v>
      </c>
      <c r="C57" s="57">
        <v>0</v>
      </c>
      <c r="D57" s="2" t="s">
        <v>100</v>
      </c>
      <c r="E57" s="4">
        <f>SUM(E50:E55)</f>
        <v>0</v>
      </c>
      <c r="F57" s="4">
        <f>SUM(F50:F55)</f>
        <v>0</v>
      </c>
    </row>
    <row r="58" spans="1:6" x14ac:dyDescent="0.25">
      <c r="A58" s="43" t="s">
        <v>101</v>
      </c>
      <c r="B58" s="57">
        <v>0</v>
      </c>
      <c r="C58" s="57">
        <v>0</v>
      </c>
      <c r="D58" s="42"/>
      <c r="E58" s="46"/>
      <c r="F58" s="46"/>
    </row>
    <row r="59" spans="1:6" x14ac:dyDescent="0.25">
      <c r="A59" s="42"/>
      <c r="B59" s="42"/>
      <c r="C59" s="42"/>
      <c r="D59" s="2" t="s">
        <v>102</v>
      </c>
      <c r="E59" s="4">
        <f>E47+E57</f>
        <v>45513097.149999991</v>
      </c>
      <c r="F59" s="4">
        <f>F47+F57</f>
        <v>52526048.679999992</v>
      </c>
    </row>
    <row r="60" spans="1:6" x14ac:dyDescent="0.25">
      <c r="A60" s="3" t="s">
        <v>103</v>
      </c>
      <c r="B60" s="159">
        <f>SUM(B50:B58)</f>
        <v>699691928.75999987</v>
      </c>
      <c r="C60" s="12">
        <f>SUM(C50:C58)</f>
        <v>707384934.32999992</v>
      </c>
      <c r="D60" s="42"/>
      <c r="E60" s="46"/>
      <c r="F60" s="46"/>
    </row>
    <row r="61" spans="1:6" x14ac:dyDescent="0.25">
      <c r="A61" s="42"/>
      <c r="B61" s="42"/>
      <c r="C61" s="42"/>
      <c r="D61" s="48" t="s">
        <v>104</v>
      </c>
      <c r="E61" s="46"/>
      <c r="F61" s="46"/>
    </row>
    <row r="62" spans="1:6" x14ac:dyDescent="0.25">
      <c r="A62" s="3" t="s">
        <v>105</v>
      </c>
      <c r="B62" s="159">
        <f>SUM(B47+B60)</f>
        <v>917057322.55999994</v>
      </c>
      <c r="C62" s="159">
        <f>SUM(C47+C60)</f>
        <v>926310787.8599999</v>
      </c>
      <c r="D62" s="42"/>
      <c r="E62" s="46"/>
      <c r="F62" s="46"/>
    </row>
    <row r="63" spans="1:6" x14ac:dyDescent="0.25">
      <c r="A63" s="42"/>
      <c r="B63" s="42"/>
      <c r="C63" s="42"/>
      <c r="D63" s="49" t="s">
        <v>106</v>
      </c>
      <c r="E63" s="44">
        <f>SUM(E64:E66)</f>
        <v>328201266.62</v>
      </c>
      <c r="F63" s="44">
        <f>SUM(F64:F66)</f>
        <v>328201266.62</v>
      </c>
    </row>
    <row r="64" spans="1:6" x14ac:dyDescent="0.25">
      <c r="A64" s="42"/>
      <c r="B64" s="42"/>
      <c r="C64" s="42"/>
      <c r="D64" s="43" t="s">
        <v>107</v>
      </c>
      <c r="E64" s="57">
        <v>19871384.77</v>
      </c>
      <c r="F64" s="44">
        <v>19871384.77</v>
      </c>
    </row>
    <row r="65" spans="1:6" x14ac:dyDescent="0.25">
      <c r="A65" s="42"/>
      <c r="B65" s="42"/>
      <c r="C65" s="42"/>
      <c r="D65" s="47" t="s">
        <v>108</v>
      </c>
      <c r="E65" s="57">
        <v>17016391.75</v>
      </c>
      <c r="F65" s="44">
        <v>17016391.75</v>
      </c>
    </row>
    <row r="66" spans="1:6" x14ac:dyDescent="0.25">
      <c r="A66" s="42"/>
      <c r="B66" s="42"/>
      <c r="C66" s="42"/>
      <c r="D66" s="43" t="s">
        <v>109</v>
      </c>
      <c r="E66" s="57">
        <v>291313490.10000002</v>
      </c>
      <c r="F66" s="44">
        <v>291313490.10000002</v>
      </c>
    </row>
    <row r="67" spans="1:6" x14ac:dyDescent="0.25">
      <c r="A67" s="42"/>
      <c r="B67" s="42"/>
      <c r="C67" s="42"/>
      <c r="D67" s="42"/>
      <c r="E67" s="46"/>
      <c r="F67" s="46"/>
    </row>
    <row r="68" spans="1:6" x14ac:dyDescent="0.25">
      <c r="A68" s="42"/>
      <c r="B68" s="42"/>
      <c r="C68" s="42"/>
      <c r="D68" s="49" t="s">
        <v>110</v>
      </c>
      <c r="E68" s="44">
        <f>SUM(E69:E73)</f>
        <v>543342958.78999996</v>
      </c>
      <c r="F68" s="44">
        <f>SUM(F69:F73)</f>
        <v>545583472.55999994</v>
      </c>
    </row>
    <row r="69" spans="1:6" x14ac:dyDescent="0.25">
      <c r="A69" s="50"/>
      <c r="B69" s="42"/>
      <c r="C69" s="42"/>
      <c r="D69" s="43" t="s">
        <v>111</v>
      </c>
      <c r="E69" s="57">
        <v>1558630.13</v>
      </c>
      <c r="F69" s="44">
        <v>51390512.600000001</v>
      </c>
    </row>
    <row r="70" spans="1:6" x14ac:dyDescent="0.25">
      <c r="A70" s="50"/>
      <c r="B70" s="42"/>
      <c r="C70" s="42"/>
      <c r="D70" s="43" t="s">
        <v>112</v>
      </c>
      <c r="E70" s="57">
        <v>541901509.99000001</v>
      </c>
      <c r="F70" s="44">
        <v>494310141.29000002</v>
      </c>
    </row>
    <row r="71" spans="1:6" x14ac:dyDescent="0.25">
      <c r="A71" s="50"/>
      <c r="B71" s="42"/>
      <c r="C71" s="42"/>
      <c r="D71" s="43" t="s">
        <v>113</v>
      </c>
      <c r="E71" s="57">
        <v>-117181.33</v>
      </c>
      <c r="F71" s="44">
        <v>-117181.33</v>
      </c>
    </row>
    <row r="72" spans="1:6" x14ac:dyDescent="0.25">
      <c r="A72" s="50"/>
      <c r="B72" s="42"/>
      <c r="C72" s="42"/>
      <c r="D72" s="43" t="s">
        <v>114</v>
      </c>
      <c r="E72" s="57">
        <v>0</v>
      </c>
      <c r="F72" s="44">
        <v>0</v>
      </c>
    </row>
    <row r="73" spans="1:6" x14ac:dyDescent="0.25">
      <c r="A73" s="50"/>
      <c r="B73" s="42"/>
      <c r="C73" s="42"/>
      <c r="D73" s="43" t="s">
        <v>115</v>
      </c>
      <c r="E73" s="57">
        <v>0</v>
      </c>
      <c r="F73" s="44">
        <v>0</v>
      </c>
    </row>
    <row r="74" spans="1:6" x14ac:dyDescent="0.25">
      <c r="A74" s="50"/>
      <c r="B74" s="42"/>
      <c r="C74" s="42"/>
      <c r="D74" s="42"/>
      <c r="E74" s="46"/>
      <c r="F74" s="46"/>
    </row>
    <row r="75" spans="1:6" x14ac:dyDescent="0.25">
      <c r="A75" s="50"/>
      <c r="B75" s="42"/>
      <c r="C75" s="42"/>
      <c r="D75" s="49" t="s">
        <v>116</v>
      </c>
      <c r="E75" s="44">
        <f>E76+E77</f>
        <v>0</v>
      </c>
      <c r="F75" s="44">
        <f>F76+F77</f>
        <v>0</v>
      </c>
    </row>
    <row r="76" spans="1:6" x14ac:dyDescent="0.25">
      <c r="A76" s="50"/>
      <c r="B76" s="42"/>
      <c r="C76" s="42"/>
      <c r="D76" s="43" t="s">
        <v>117</v>
      </c>
      <c r="E76" s="57">
        <v>0</v>
      </c>
      <c r="F76" s="44">
        <v>0</v>
      </c>
    </row>
    <row r="77" spans="1:6" x14ac:dyDescent="0.25">
      <c r="A77" s="50"/>
      <c r="B77" s="42"/>
      <c r="C77" s="42"/>
      <c r="D77" s="43" t="s">
        <v>118</v>
      </c>
      <c r="E77" s="57">
        <v>0</v>
      </c>
      <c r="F77" s="44">
        <v>0</v>
      </c>
    </row>
    <row r="78" spans="1:6" x14ac:dyDescent="0.25">
      <c r="A78" s="50"/>
      <c r="B78" s="42"/>
      <c r="C78" s="42"/>
      <c r="D78" s="42"/>
      <c r="E78" s="46"/>
      <c r="F78" s="46"/>
    </row>
    <row r="79" spans="1:6" x14ac:dyDescent="0.25">
      <c r="A79" s="50"/>
      <c r="B79" s="42"/>
      <c r="C79" s="42"/>
      <c r="D79" s="2" t="s">
        <v>119</v>
      </c>
      <c r="E79" s="4">
        <f>E63+E68+E75</f>
        <v>871544225.40999997</v>
      </c>
      <c r="F79" s="4">
        <f>F63+F68+F75</f>
        <v>873784739.17999995</v>
      </c>
    </row>
    <row r="80" spans="1:6" x14ac:dyDescent="0.25">
      <c r="A80" s="50"/>
      <c r="B80" s="42"/>
      <c r="C80" s="42"/>
      <c r="D80" s="42"/>
      <c r="E80" s="46"/>
      <c r="F80" s="46"/>
    </row>
    <row r="81" spans="1:6" x14ac:dyDescent="0.25">
      <c r="A81" s="50"/>
      <c r="B81" s="42"/>
      <c r="C81" s="42"/>
      <c r="D81" s="2" t="s">
        <v>120</v>
      </c>
      <c r="E81" s="4">
        <f>E59+E79</f>
        <v>917057322.55999994</v>
      </c>
      <c r="F81" s="4">
        <f>F59+F79</f>
        <v>926310787.8599999</v>
      </c>
    </row>
    <row r="82" spans="1:6" x14ac:dyDescent="0.25">
      <c r="A82" s="51"/>
      <c r="B82" s="52"/>
      <c r="C82" s="52"/>
      <c r="D82" s="52"/>
      <c r="E82" s="53"/>
      <c r="F82" s="53"/>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39" orientation="landscape"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H45"/>
  <sheetViews>
    <sheetView showGridLines="0" topLeftCell="A25" zoomScale="94" zoomScaleNormal="110" workbookViewId="0">
      <selection sqref="A1:H45"/>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97" t="s">
        <v>121</v>
      </c>
      <c r="B1" s="198"/>
      <c r="C1" s="198"/>
      <c r="D1" s="198"/>
      <c r="E1" s="198"/>
      <c r="F1" s="198"/>
      <c r="G1" s="198"/>
      <c r="H1" s="199"/>
    </row>
    <row r="2" spans="1:8" x14ac:dyDescent="0.25">
      <c r="A2" s="105" t="str">
        <f>'Formato 1'!A2</f>
        <v>MUNICIPIO DE ACAMBARO, GTO.</v>
      </c>
      <c r="B2" s="106"/>
      <c r="C2" s="106"/>
      <c r="D2" s="106"/>
      <c r="E2" s="106"/>
      <c r="F2" s="106"/>
      <c r="G2" s="106"/>
      <c r="H2" s="107"/>
    </row>
    <row r="3" spans="1:8" ht="15" customHeight="1" x14ac:dyDescent="0.25">
      <c r="A3" s="108" t="s">
        <v>122</v>
      </c>
      <c r="B3" s="109"/>
      <c r="C3" s="109"/>
      <c r="D3" s="109"/>
      <c r="E3" s="109"/>
      <c r="F3" s="109"/>
      <c r="G3" s="109"/>
      <c r="H3" s="110"/>
    </row>
    <row r="4" spans="1:8" ht="15" customHeight="1" x14ac:dyDescent="0.25">
      <c r="A4" s="108" t="str">
        <f>'Formato 1'!A4</f>
        <v>AL 31 DE DICIEMBRE DE 2023  Y AL 31 DE MARZO DEL 2024</v>
      </c>
      <c r="B4" s="109"/>
      <c r="C4" s="109"/>
      <c r="D4" s="109"/>
      <c r="E4" s="109"/>
      <c r="F4" s="109"/>
      <c r="G4" s="109"/>
      <c r="H4" s="110"/>
    </row>
    <row r="5" spans="1:8" x14ac:dyDescent="0.25">
      <c r="A5" s="111" t="s">
        <v>2</v>
      </c>
      <c r="B5" s="112"/>
      <c r="C5" s="112"/>
      <c r="D5" s="112"/>
      <c r="E5" s="112"/>
      <c r="F5" s="112"/>
      <c r="G5" s="112"/>
      <c r="H5" s="113"/>
    </row>
    <row r="6" spans="1:8" ht="65.25" customHeight="1" x14ac:dyDescent="0.25">
      <c r="A6" s="5" t="s">
        <v>123</v>
      </c>
      <c r="B6" s="6" t="s">
        <v>539</v>
      </c>
      <c r="C6" s="5" t="s">
        <v>124</v>
      </c>
      <c r="D6" s="5" t="s">
        <v>125</v>
      </c>
      <c r="E6" s="5" t="s">
        <v>126</v>
      </c>
      <c r="F6" s="5" t="s">
        <v>127</v>
      </c>
      <c r="G6" s="5" t="s">
        <v>128</v>
      </c>
      <c r="H6" s="7" t="s">
        <v>129</v>
      </c>
    </row>
    <row r="7" spans="1:8" x14ac:dyDescent="0.25">
      <c r="A7" s="97"/>
      <c r="B7" s="98"/>
      <c r="C7" s="98"/>
      <c r="D7" s="98"/>
      <c r="E7" s="98"/>
      <c r="F7" s="98"/>
      <c r="G7" s="98"/>
      <c r="H7" s="98"/>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99" t="s">
        <v>131</v>
      </c>
      <c r="B9" s="44">
        <f t="shared" ref="B9:H9" si="1">SUM(B10:B12)</f>
        <v>0</v>
      </c>
      <c r="C9" s="44">
        <f t="shared" si="1"/>
        <v>0</v>
      </c>
      <c r="D9" s="44">
        <f t="shared" si="1"/>
        <v>0</v>
      </c>
      <c r="E9" s="44">
        <f t="shared" si="1"/>
        <v>0</v>
      </c>
      <c r="F9" s="44">
        <f t="shared" si="1"/>
        <v>0</v>
      </c>
      <c r="G9" s="44">
        <f t="shared" si="1"/>
        <v>0</v>
      </c>
      <c r="H9" s="44">
        <f t="shared" si="1"/>
        <v>0</v>
      </c>
    </row>
    <row r="10" spans="1:8" ht="17.25" customHeight="1" x14ac:dyDescent="0.25">
      <c r="A10" s="100" t="s">
        <v>132</v>
      </c>
      <c r="B10" s="57">
        <v>0</v>
      </c>
      <c r="C10" s="57">
        <v>0</v>
      </c>
      <c r="D10" s="57">
        <v>0</v>
      </c>
      <c r="E10" s="101">
        <v>0</v>
      </c>
      <c r="F10" s="101">
        <v>0</v>
      </c>
      <c r="G10" s="101">
        <v>0</v>
      </c>
      <c r="H10" s="101">
        <v>0</v>
      </c>
    </row>
    <row r="11" spans="1:8" x14ac:dyDescent="0.25">
      <c r="A11" s="100" t="s">
        <v>133</v>
      </c>
      <c r="B11" s="57">
        <v>0</v>
      </c>
      <c r="C11" s="57">
        <v>0</v>
      </c>
      <c r="D11" s="57">
        <v>0</v>
      </c>
      <c r="E11" s="101">
        <v>0</v>
      </c>
      <c r="F11" s="101">
        <v>0</v>
      </c>
      <c r="G11" s="44">
        <v>0</v>
      </c>
      <c r="H11" s="44">
        <v>0</v>
      </c>
    </row>
    <row r="12" spans="1:8" ht="16.5" customHeight="1" x14ac:dyDescent="0.25">
      <c r="A12" s="100" t="s">
        <v>134</v>
      </c>
      <c r="B12" s="57">
        <v>0</v>
      </c>
      <c r="C12" s="57">
        <v>0</v>
      </c>
      <c r="D12" s="57">
        <v>0</v>
      </c>
      <c r="E12" s="101">
        <v>0</v>
      </c>
      <c r="F12" s="101">
        <v>0</v>
      </c>
      <c r="G12" s="44">
        <v>0</v>
      </c>
      <c r="H12" s="44">
        <v>0</v>
      </c>
    </row>
    <row r="13" spans="1:8" x14ac:dyDescent="0.25">
      <c r="A13" s="99" t="s">
        <v>135</v>
      </c>
      <c r="B13" s="44">
        <f t="shared" ref="B13:H13" si="2">SUM(B14:B16)</f>
        <v>0</v>
      </c>
      <c r="C13" s="44">
        <f t="shared" si="2"/>
        <v>0</v>
      </c>
      <c r="D13" s="44">
        <f t="shared" si="2"/>
        <v>0</v>
      </c>
      <c r="E13" s="44">
        <f t="shared" si="2"/>
        <v>0</v>
      </c>
      <c r="F13" s="44">
        <f t="shared" si="2"/>
        <v>0</v>
      </c>
      <c r="G13" s="44">
        <f t="shared" si="2"/>
        <v>0</v>
      </c>
      <c r="H13" s="44">
        <f t="shared" si="2"/>
        <v>0</v>
      </c>
    </row>
    <row r="14" spans="1:8" x14ac:dyDescent="0.25">
      <c r="A14" s="100" t="s">
        <v>136</v>
      </c>
      <c r="B14" s="57">
        <v>0</v>
      </c>
      <c r="C14" s="57">
        <v>0</v>
      </c>
      <c r="D14" s="57">
        <v>0</v>
      </c>
      <c r="E14" s="101">
        <v>0</v>
      </c>
      <c r="F14" s="101">
        <v>0</v>
      </c>
      <c r="G14" s="44">
        <v>0</v>
      </c>
      <c r="H14" s="44">
        <v>0</v>
      </c>
    </row>
    <row r="15" spans="1:8" ht="15" customHeight="1" x14ac:dyDescent="0.25">
      <c r="A15" s="100" t="s">
        <v>137</v>
      </c>
      <c r="B15" s="57">
        <v>0</v>
      </c>
      <c r="C15" s="57">
        <v>0</v>
      </c>
      <c r="D15" s="57">
        <v>0</v>
      </c>
      <c r="E15" s="101">
        <v>0</v>
      </c>
      <c r="F15" s="101">
        <v>0</v>
      </c>
      <c r="G15" s="44">
        <v>0</v>
      </c>
      <c r="H15" s="44">
        <v>0</v>
      </c>
    </row>
    <row r="16" spans="1:8" x14ac:dyDescent="0.25">
      <c r="A16" s="100" t="s">
        <v>138</v>
      </c>
      <c r="B16" s="57">
        <v>0</v>
      </c>
      <c r="C16" s="57">
        <v>0</v>
      </c>
      <c r="D16" s="57">
        <v>0</v>
      </c>
      <c r="E16" s="101">
        <v>0</v>
      </c>
      <c r="F16" s="101">
        <v>0</v>
      </c>
      <c r="G16" s="44">
        <v>0</v>
      </c>
      <c r="H16" s="44">
        <v>0</v>
      </c>
    </row>
    <row r="17" spans="1:8" x14ac:dyDescent="0.25">
      <c r="A17" s="102"/>
      <c r="B17" s="85"/>
      <c r="C17" s="85"/>
      <c r="D17" s="85"/>
      <c r="E17" s="85"/>
      <c r="F17" s="85"/>
      <c r="G17" s="85"/>
      <c r="H17" s="85"/>
    </row>
    <row r="18" spans="1:8" x14ac:dyDescent="0.25">
      <c r="A18" s="8" t="s">
        <v>139</v>
      </c>
      <c r="B18" s="4">
        <v>52526048.68</v>
      </c>
      <c r="C18" s="103"/>
      <c r="D18" s="103"/>
      <c r="E18" s="103"/>
      <c r="F18" s="4">
        <v>45513097.149999999</v>
      </c>
      <c r="G18" s="103"/>
      <c r="H18" s="103"/>
    </row>
    <row r="19" spans="1:8" ht="16.5" customHeight="1" x14ac:dyDescent="0.25">
      <c r="A19" s="102"/>
      <c r="B19" s="85"/>
      <c r="C19" s="85"/>
      <c r="D19" s="85"/>
      <c r="E19" s="85"/>
      <c r="F19" s="85"/>
      <c r="G19" s="85"/>
      <c r="H19" s="85"/>
    </row>
    <row r="20" spans="1:8" ht="14.45" customHeight="1" x14ac:dyDescent="0.25">
      <c r="A20" s="8" t="s">
        <v>140</v>
      </c>
      <c r="B20" s="4">
        <f t="shared" ref="B20:H20" si="3">B8+B18</f>
        <v>52526048.68</v>
      </c>
      <c r="C20" s="4">
        <f t="shared" si="3"/>
        <v>0</v>
      </c>
      <c r="D20" s="4">
        <f t="shared" si="3"/>
        <v>0</v>
      </c>
      <c r="E20" s="4">
        <f t="shared" si="3"/>
        <v>0</v>
      </c>
      <c r="F20" s="4">
        <f t="shared" si="3"/>
        <v>45513097.149999999</v>
      </c>
      <c r="G20" s="4">
        <f t="shared" si="3"/>
        <v>0</v>
      </c>
      <c r="H20" s="4">
        <f t="shared" si="3"/>
        <v>0</v>
      </c>
    </row>
    <row r="21" spans="1:8" ht="16.5" customHeight="1" x14ac:dyDescent="0.25">
      <c r="A21" s="102"/>
      <c r="B21" s="46"/>
      <c r="C21" s="46"/>
      <c r="D21" s="46"/>
      <c r="E21" s="46"/>
      <c r="F21" s="46"/>
      <c r="G21" s="46"/>
      <c r="H21" s="46"/>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04" t="s">
        <v>142</v>
      </c>
      <c r="B23" s="44">
        <v>0</v>
      </c>
      <c r="C23" s="44">
        <v>0</v>
      </c>
      <c r="D23" s="44">
        <v>0</v>
      </c>
      <c r="E23" s="44">
        <v>0</v>
      </c>
      <c r="F23" s="44">
        <v>0</v>
      </c>
      <c r="G23" s="44">
        <v>0</v>
      </c>
      <c r="H23" s="44">
        <v>0</v>
      </c>
    </row>
    <row r="24" spans="1:8" ht="15" customHeight="1" x14ac:dyDescent="0.25">
      <c r="A24" s="104" t="s">
        <v>143</v>
      </c>
      <c r="B24" s="44">
        <v>0</v>
      </c>
      <c r="C24" s="44">
        <v>0</v>
      </c>
      <c r="D24" s="44">
        <v>0</v>
      </c>
      <c r="E24" s="44">
        <v>0</v>
      </c>
      <c r="F24" s="44">
        <v>0</v>
      </c>
      <c r="G24" s="44">
        <v>0</v>
      </c>
      <c r="H24" s="44">
        <v>0</v>
      </c>
    </row>
    <row r="25" spans="1:8" x14ac:dyDescent="0.25">
      <c r="A25" s="104" t="s">
        <v>144</v>
      </c>
      <c r="B25" s="44">
        <v>0</v>
      </c>
      <c r="C25" s="44">
        <v>0</v>
      </c>
      <c r="D25" s="44">
        <v>0</v>
      </c>
      <c r="E25" s="44">
        <v>0</v>
      </c>
      <c r="F25" s="44">
        <v>0</v>
      </c>
      <c r="G25" s="44">
        <v>0</v>
      </c>
      <c r="H25" s="44">
        <v>0</v>
      </c>
    </row>
    <row r="26" spans="1:8" ht="16.5" customHeight="1" x14ac:dyDescent="0.25">
      <c r="A26" s="9"/>
      <c r="B26" s="46"/>
      <c r="C26" s="46"/>
      <c r="D26" s="46"/>
      <c r="E26" s="46"/>
      <c r="F26" s="46"/>
      <c r="G26" s="46"/>
      <c r="H26" s="46"/>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04" t="s">
        <v>147</v>
      </c>
      <c r="B28" s="44">
        <v>0</v>
      </c>
      <c r="C28" s="44">
        <v>0</v>
      </c>
      <c r="D28" s="44">
        <v>0</v>
      </c>
      <c r="E28" s="44">
        <v>0</v>
      </c>
      <c r="F28" s="44">
        <v>0</v>
      </c>
      <c r="G28" s="44">
        <v>0</v>
      </c>
      <c r="H28" s="44">
        <v>0</v>
      </c>
    </row>
    <row r="29" spans="1:8" ht="15" customHeight="1" x14ac:dyDescent="0.25">
      <c r="A29" s="104" t="s">
        <v>148</v>
      </c>
      <c r="B29" s="44">
        <v>0</v>
      </c>
      <c r="C29" s="44">
        <v>0</v>
      </c>
      <c r="D29" s="44">
        <v>0</v>
      </c>
      <c r="E29" s="44">
        <v>0</v>
      </c>
      <c r="F29" s="44">
        <v>0</v>
      </c>
      <c r="G29" s="44">
        <v>0</v>
      </c>
      <c r="H29" s="44">
        <v>0</v>
      </c>
    </row>
    <row r="30" spans="1:8" ht="15.75" customHeight="1" x14ac:dyDescent="0.25">
      <c r="A30" s="104" t="s">
        <v>149</v>
      </c>
      <c r="B30" s="44">
        <v>0</v>
      </c>
      <c r="C30" s="44">
        <v>0</v>
      </c>
      <c r="D30" s="44">
        <v>0</v>
      </c>
      <c r="E30" s="44">
        <v>0</v>
      </c>
      <c r="F30" s="44">
        <v>0</v>
      </c>
      <c r="G30" s="44">
        <v>0</v>
      </c>
      <c r="H30" s="44">
        <v>0</v>
      </c>
    </row>
    <row r="31" spans="1:8" ht="15" customHeight="1" x14ac:dyDescent="0.25">
      <c r="A31" s="10" t="s">
        <v>145</v>
      </c>
      <c r="B31" s="51"/>
      <c r="C31" s="51"/>
      <c r="D31" s="51"/>
      <c r="E31" s="51"/>
      <c r="F31" s="51"/>
      <c r="G31" s="51"/>
      <c r="H31" s="51"/>
    </row>
    <row r="32" spans="1:8" x14ac:dyDescent="0.25">
      <c r="A32" s="58"/>
    </row>
    <row r="33" spans="1:8" ht="14.45" customHeight="1" x14ac:dyDescent="0.25">
      <c r="A33" s="200" t="s">
        <v>497</v>
      </c>
      <c r="B33" s="200"/>
      <c r="C33" s="200"/>
      <c r="D33" s="200"/>
      <c r="E33" s="200"/>
      <c r="F33" s="200"/>
      <c r="G33" s="200"/>
      <c r="H33" s="200"/>
    </row>
    <row r="34" spans="1:8" ht="14.45" customHeight="1" x14ac:dyDescent="0.25">
      <c r="A34" s="200"/>
      <c r="B34" s="200"/>
      <c r="C34" s="200"/>
      <c r="D34" s="200"/>
      <c r="E34" s="200"/>
      <c r="F34" s="200"/>
      <c r="G34" s="200"/>
      <c r="H34" s="200"/>
    </row>
    <row r="35" spans="1:8" ht="14.45" customHeight="1" x14ac:dyDescent="0.25">
      <c r="A35" s="200"/>
      <c r="B35" s="200"/>
      <c r="C35" s="200"/>
      <c r="D35" s="200"/>
      <c r="E35" s="200"/>
      <c r="F35" s="200"/>
      <c r="G35" s="200"/>
      <c r="H35" s="200"/>
    </row>
    <row r="36" spans="1:8" ht="14.45" customHeight="1" x14ac:dyDescent="0.25">
      <c r="A36" s="200"/>
      <c r="B36" s="200"/>
      <c r="C36" s="200"/>
      <c r="D36" s="200"/>
      <c r="E36" s="200"/>
      <c r="F36" s="200"/>
      <c r="G36" s="200"/>
      <c r="H36" s="200"/>
    </row>
    <row r="37" spans="1:8" ht="14.45" customHeight="1" x14ac:dyDescent="0.25">
      <c r="A37" s="200"/>
      <c r="B37" s="200"/>
      <c r="C37" s="200"/>
      <c r="D37" s="200"/>
      <c r="E37" s="200"/>
      <c r="F37" s="200"/>
      <c r="G37" s="200"/>
      <c r="H37" s="200"/>
    </row>
    <row r="38" spans="1:8" x14ac:dyDescent="0.25">
      <c r="A38" s="58"/>
    </row>
    <row r="39" spans="1:8" ht="45" x14ac:dyDescent="0.25">
      <c r="A39" s="5" t="s">
        <v>150</v>
      </c>
      <c r="B39" s="5" t="s">
        <v>151</v>
      </c>
      <c r="C39" s="5" t="s">
        <v>152</v>
      </c>
      <c r="D39" s="5" t="s">
        <v>153</v>
      </c>
      <c r="E39" s="5" t="s">
        <v>154</v>
      </c>
      <c r="F39" s="7" t="s">
        <v>155</v>
      </c>
    </row>
    <row r="40" spans="1:8" x14ac:dyDescent="0.25">
      <c r="A40" s="42"/>
      <c r="B40" s="50"/>
      <c r="C40" s="50"/>
      <c r="D40" s="50"/>
      <c r="E40" s="50"/>
      <c r="F40" s="50"/>
    </row>
    <row r="41" spans="1:8" x14ac:dyDescent="0.25">
      <c r="A41" s="8" t="s">
        <v>156</v>
      </c>
      <c r="B41" s="4">
        <f>SUM(B42:B44)</f>
        <v>0</v>
      </c>
      <c r="C41" s="4">
        <f t="shared" ref="C41:F41" si="6">SUM(C42:C44)</f>
        <v>0</v>
      </c>
      <c r="D41" s="4">
        <f t="shared" si="6"/>
        <v>0</v>
      </c>
      <c r="E41" s="4">
        <f t="shared" si="6"/>
        <v>0</v>
      </c>
      <c r="F41" s="4">
        <f t="shared" si="6"/>
        <v>0</v>
      </c>
    </row>
    <row r="42" spans="1:8" x14ac:dyDescent="0.25">
      <c r="A42" s="104" t="s">
        <v>157</v>
      </c>
      <c r="B42" s="44">
        <v>0</v>
      </c>
      <c r="C42" s="44">
        <v>0</v>
      </c>
      <c r="D42" s="44">
        <v>0</v>
      </c>
      <c r="E42" s="44">
        <v>0</v>
      </c>
      <c r="F42" s="44">
        <v>0</v>
      </c>
      <c r="G42" s="66"/>
    </row>
    <row r="43" spans="1:8" x14ac:dyDescent="0.25">
      <c r="A43" s="104" t="s">
        <v>158</v>
      </c>
      <c r="B43" s="44">
        <v>0</v>
      </c>
      <c r="C43" s="44">
        <v>0</v>
      </c>
      <c r="D43" s="44">
        <v>0</v>
      </c>
      <c r="E43" s="44">
        <v>0</v>
      </c>
      <c r="F43" s="44">
        <v>0</v>
      </c>
      <c r="G43" s="66"/>
    </row>
    <row r="44" spans="1:8" x14ac:dyDescent="0.25">
      <c r="A44" s="104" t="s">
        <v>592</v>
      </c>
      <c r="B44" s="44">
        <v>0</v>
      </c>
      <c r="C44" s="44">
        <v>0</v>
      </c>
      <c r="D44" s="44">
        <v>0</v>
      </c>
      <c r="E44" s="44">
        <v>0</v>
      </c>
      <c r="F44" s="44">
        <v>0</v>
      </c>
      <c r="G44" s="66"/>
    </row>
    <row r="45" spans="1:8" x14ac:dyDescent="0.25">
      <c r="A45" s="11" t="s">
        <v>145</v>
      </c>
      <c r="B45" s="51"/>
      <c r="C45" s="51"/>
      <c r="D45" s="51"/>
      <c r="E45" s="51"/>
      <c r="F45" s="51"/>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3" orientation="landscape"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K21"/>
  <sheetViews>
    <sheetView showGridLines="0" zoomScale="66" zoomScaleNormal="70" workbookViewId="0">
      <selection sqref="A1:K21"/>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201" t="s">
        <v>159</v>
      </c>
      <c r="B1" s="202"/>
      <c r="C1" s="202"/>
      <c r="D1" s="202"/>
      <c r="E1" s="202"/>
      <c r="F1" s="202"/>
      <c r="G1" s="202"/>
      <c r="H1" s="202"/>
      <c r="I1" s="202"/>
      <c r="J1" s="202"/>
      <c r="K1" s="203"/>
    </row>
    <row r="2" spans="1:11" x14ac:dyDescent="0.25">
      <c r="A2" s="105" t="str">
        <f>'Formato 1'!A2</f>
        <v>MUNICIPIO DE ACAMBARO, GTO.</v>
      </c>
      <c r="B2" s="106"/>
      <c r="C2" s="106"/>
      <c r="D2" s="106"/>
      <c r="E2" s="106"/>
      <c r="F2" s="106"/>
      <c r="G2" s="106"/>
      <c r="H2" s="106"/>
      <c r="I2" s="106"/>
      <c r="J2" s="106"/>
      <c r="K2" s="107"/>
    </row>
    <row r="3" spans="1:11" x14ac:dyDescent="0.25">
      <c r="A3" s="108" t="s">
        <v>160</v>
      </c>
      <c r="B3" s="109"/>
      <c r="C3" s="109"/>
      <c r="D3" s="109"/>
      <c r="E3" s="109"/>
      <c r="F3" s="109"/>
      <c r="G3" s="109"/>
      <c r="H3" s="109"/>
      <c r="I3" s="109"/>
      <c r="J3" s="109"/>
      <c r="K3" s="110"/>
    </row>
    <row r="4" spans="1:11" x14ac:dyDescent="0.25">
      <c r="A4" s="108" t="s">
        <v>549</v>
      </c>
      <c r="B4" s="109"/>
      <c r="C4" s="109"/>
      <c r="D4" s="109"/>
      <c r="E4" s="109"/>
      <c r="F4" s="109"/>
      <c r="G4" s="109"/>
      <c r="H4" s="109"/>
      <c r="I4" s="109"/>
      <c r="J4" s="109"/>
      <c r="K4" s="110"/>
    </row>
    <row r="5" spans="1:11" x14ac:dyDescent="0.25">
      <c r="A5" s="108" t="s">
        <v>2</v>
      </c>
      <c r="B5" s="109"/>
      <c r="C5" s="109"/>
      <c r="D5" s="109"/>
      <c r="E5" s="109"/>
      <c r="F5" s="109"/>
      <c r="G5" s="109"/>
      <c r="H5" s="109"/>
      <c r="I5" s="109"/>
      <c r="J5" s="109"/>
      <c r="K5" s="110"/>
    </row>
    <row r="6" spans="1:11" ht="105.75" customHeight="1" x14ac:dyDescent="0.25">
      <c r="A6" s="7" t="s">
        <v>161</v>
      </c>
      <c r="B6" s="7" t="s">
        <v>162</v>
      </c>
      <c r="C6" s="7" t="s">
        <v>163</v>
      </c>
      <c r="D6" s="7" t="s">
        <v>164</v>
      </c>
      <c r="E6" s="7" t="s">
        <v>165</v>
      </c>
      <c r="F6" s="7" t="s">
        <v>166</v>
      </c>
      <c r="G6" s="7" t="s">
        <v>167</v>
      </c>
      <c r="H6" s="7" t="s">
        <v>168</v>
      </c>
      <c r="I6" s="1" t="s">
        <v>540</v>
      </c>
      <c r="J6" s="1" t="s">
        <v>541</v>
      </c>
      <c r="K6" s="1" t="s">
        <v>542</v>
      </c>
    </row>
    <row r="7" spans="1:11" x14ac:dyDescent="0.25">
      <c r="A7" s="47"/>
      <c r="B7" s="50"/>
      <c r="C7" s="50"/>
      <c r="D7" s="50"/>
      <c r="E7" s="50"/>
      <c r="F7" s="50"/>
      <c r="G7" s="50"/>
      <c r="H7" s="50"/>
      <c r="I7" s="50"/>
      <c r="J7" s="50"/>
      <c r="K7" s="50"/>
    </row>
    <row r="8" spans="1:11" x14ac:dyDescent="0.25">
      <c r="A8" s="2" t="s">
        <v>169</v>
      </c>
      <c r="B8" s="93"/>
      <c r="C8" s="93"/>
      <c r="D8" s="93"/>
      <c r="E8" s="12">
        <f>SUM(E9:E12)</f>
        <v>0</v>
      </c>
      <c r="F8" s="93"/>
      <c r="G8" s="12">
        <f>SUM(G9:G12)</f>
        <v>0</v>
      </c>
      <c r="H8" s="12">
        <f t="shared" ref="H8:K8" si="0">SUM(H9:H12)</f>
        <v>0</v>
      </c>
      <c r="I8" s="12">
        <f t="shared" si="0"/>
        <v>0</v>
      </c>
      <c r="J8" s="12">
        <f t="shared" si="0"/>
        <v>0</v>
      </c>
      <c r="K8" s="12">
        <f t="shared" si="0"/>
        <v>0</v>
      </c>
    </row>
    <row r="9" spans="1:11" x14ac:dyDescent="0.25">
      <c r="A9" s="94"/>
      <c r="B9" s="160" t="s">
        <v>593</v>
      </c>
      <c r="C9" s="95"/>
      <c r="D9" s="95"/>
      <c r="E9" s="57"/>
      <c r="F9" s="57"/>
      <c r="G9" s="57"/>
      <c r="H9" s="57"/>
      <c r="I9" s="57"/>
      <c r="J9" s="57"/>
      <c r="K9" s="57"/>
    </row>
    <row r="10" spans="1:11" x14ac:dyDescent="0.25">
      <c r="A10" s="94"/>
      <c r="B10" s="95"/>
      <c r="C10" s="95"/>
      <c r="D10" s="95"/>
      <c r="E10" s="57"/>
      <c r="F10" s="57"/>
      <c r="G10" s="57"/>
      <c r="H10" s="57"/>
      <c r="I10" s="57"/>
      <c r="J10" s="57"/>
      <c r="K10" s="57"/>
    </row>
    <row r="11" spans="1:11" x14ac:dyDescent="0.25">
      <c r="A11" s="94"/>
      <c r="B11" s="95"/>
      <c r="C11" s="95"/>
      <c r="D11" s="95"/>
      <c r="E11" s="57"/>
      <c r="F11" s="57"/>
      <c r="G11" s="57"/>
      <c r="H11" s="57"/>
      <c r="I11" s="57"/>
      <c r="J11" s="57"/>
      <c r="K11" s="57"/>
    </row>
    <row r="12" spans="1:11" x14ac:dyDescent="0.25">
      <c r="A12" s="94"/>
      <c r="B12" s="95"/>
      <c r="C12" s="95"/>
      <c r="D12" s="95"/>
      <c r="E12" s="57"/>
      <c r="F12" s="57"/>
      <c r="G12" s="57"/>
      <c r="H12" s="57"/>
      <c r="I12" s="57"/>
      <c r="J12" s="57"/>
      <c r="K12" s="57"/>
    </row>
    <row r="13" spans="1:11" x14ac:dyDescent="0.25">
      <c r="A13" s="13" t="s">
        <v>145</v>
      </c>
      <c r="B13" s="96"/>
      <c r="C13" s="96"/>
      <c r="D13" s="96"/>
      <c r="E13" s="42"/>
      <c r="F13" s="42"/>
      <c r="G13" s="42"/>
      <c r="H13" s="42"/>
      <c r="I13" s="42"/>
      <c r="J13" s="42"/>
      <c r="K13" s="42"/>
    </row>
    <row r="14" spans="1:11" x14ac:dyDescent="0.25">
      <c r="A14" s="2" t="s">
        <v>170</v>
      </c>
      <c r="B14" s="93"/>
      <c r="C14" s="93"/>
      <c r="D14" s="93"/>
      <c r="E14" s="12">
        <f>SUM(E15:E18)</f>
        <v>0</v>
      </c>
      <c r="F14" s="93"/>
      <c r="G14" s="12">
        <f>SUM(G15:G18)</f>
        <v>0</v>
      </c>
      <c r="H14" s="12">
        <f t="shared" ref="H14:K14" si="1">SUM(H15:H18)</f>
        <v>0</v>
      </c>
      <c r="I14" s="12">
        <f t="shared" si="1"/>
        <v>0</v>
      </c>
      <c r="J14" s="12">
        <f t="shared" si="1"/>
        <v>0</v>
      </c>
      <c r="K14" s="12">
        <f t="shared" si="1"/>
        <v>0</v>
      </c>
    </row>
    <row r="15" spans="1:11" x14ac:dyDescent="0.25">
      <c r="A15" s="94"/>
      <c r="B15" s="95"/>
      <c r="C15" s="95"/>
      <c r="D15" s="95"/>
      <c r="E15" s="57"/>
      <c r="F15" s="57"/>
      <c r="G15" s="57"/>
      <c r="H15" s="57"/>
      <c r="I15" s="57"/>
      <c r="J15" s="57"/>
      <c r="K15" s="57"/>
    </row>
    <row r="16" spans="1:11" x14ac:dyDescent="0.25">
      <c r="A16" s="94"/>
      <c r="B16" s="95"/>
      <c r="C16" s="95"/>
      <c r="D16" s="95"/>
      <c r="E16" s="57"/>
      <c r="F16" s="57"/>
      <c r="G16" s="57"/>
      <c r="H16" s="57"/>
      <c r="I16" s="57"/>
      <c r="J16" s="57"/>
      <c r="K16" s="57"/>
    </row>
    <row r="17" spans="1:11" x14ac:dyDescent="0.25">
      <c r="A17" s="94"/>
      <c r="B17" s="95"/>
      <c r="C17" s="95"/>
      <c r="D17" s="95"/>
      <c r="E17" s="57"/>
      <c r="F17" s="57"/>
      <c r="G17" s="57"/>
      <c r="H17" s="57"/>
      <c r="I17" s="57"/>
      <c r="J17" s="57"/>
      <c r="K17" s="57"/>
    </row>
    <row r="18" spans="1:11" x14ac:dyDescent="0.25">
      <c r="A18" s="94"/>
      <c r="B18" s="95"/>
      <c r="C18" s="95"/>
      <c r="D18" s="95"/>
      <c r="E18" s="57"/>
      <c r="F18" s="57"/>
      <c r="G18" s="57"/>
      <c r="H18" s="57"/>
      <c r="I18" s="57"/>
      <c r="J18" s="57"/>
      <c r="K18" s="57"/>
    </row>
    <row r="19" spans="1:11" x14ac:dyDescent="0.25">
      <c r="A19" s="13"/>
      <c r="B19" s="96"/>
      <c r="C19" s="96"/>
      <c r="D19" s="96"/>
      <c r="E19" s="42"/>
      <c r="F19" s="42"/>
      <c r="G19" s="42"/>
      <c r="H19" s="42"/>
      <c r="I19" s="42"/>
      <c r="J19" s="42"/>
      <c r="K19" s="42"/>
    </row>
    <row r="20" spans="1:11" x14ac:dyDescent="0.25">
      <c r="A20" s="2" t="s">
        <v>171</v>
      </c>
      <c r="B20" s="93"/>
      <c r="C20" s="93"/>
      <c r="D20" s="93"/>
      <c r="E20" s="12">
        <f>SUM(E8,E14)</f>
        <v>0</v>
      </c>
      <c r="F20" s="93"/>
      <c r="G20" s="12">
        <f>SUM(G8,G14)</f>
        <v>0</v>
      </c>
      <c r="H20" s="12">
        <f t="shared" ref="H20:K20" si="2">SUM(H8,H14)</f>
        <v>0</v>
      </c>
      <c r="I20" s="12">
        <f t="shared" si="2"/>
        <v>0</v>
      </c>
      <c r="J20" s="12">
        <f t="shared" si="2"/>
        <v>0</v>
      </c>
      <c r="K20" s="12">
        <f t="shared" si="2"/>
        <v>0</v>
      </c>
    </row>
    <row r="21" spans="1:11" x14ac:dyDescent="0.25">
      <c r="A21" s="52"/>
      <c r="B21" s="51"/>
      <c r="C21" s="51"/>
      <c r="D21" s="51"/>
      <c r="E21" s="51"/>
      <c r="F21" s="51"/>
      <c r="G21" s="51"/>
      <c r="H21" s="51"/>
      <c r="I21" s="51"/>
      <c r="J21" s="51"/>
      <c r="K21" s="51"/>
    </row>
  </sheetData>
  <mergeCells count="1">
    <mergeCell ref="A1:K1"/>
  </mergeCells>
  <dataValidations count="5">
    <dataValidation type="date" operator="greaterThanOrEqual" allowBlank="1" showInputMessage="1" showErrorMessage="1" sqref="B15:D18 B9:D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40" orientation="landscape"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topLeftCell="A37" zoomScale="67" zoomScaleNormal="53" workbookViewId="0">
      <selection sqref="A1:D75"/>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201" t="s">
        <v>172</v>
      </c>
      <c r="B1" s="202"/>
      <c r="C1" s="202"/>
      <c r="D1" s="203"/>
    </row>
    <row r="2" spans="1:4" x14ac:dyDescent="0.25">
      <c r="A2" s="105" t="str">
        <f>'Formato 1'!A2</f>
        <v>MUNICIPIO DE ACAMBARO, GTO.</v>
      </c>
      <c r="B2" s="106"/>
      <c r="C2" s="106"/>
      <c r="D2" s="107"/>
    </row>
    <row r="3" spans="1:4" x14ac:dyDescent="0.25">
      <c r="A3" s="108" t="s">
        <v>173</v>
      </c>
      <c r="B3" s="109"/>
      <c r="C3" s="109"/>
      <c r="D3" s="110"/>
    </row>
    <row r="4" spans="1:4" x14ac:dyDescent="0.25">
      <c r="A4" s="108" t="str">
        <f>'Formato 3'!A4</f>
        <v>DEL 1 DE ENERO DEL 2024 AL 31 DE MARZO DEL 2024</v>
      </c>
      <c r="B4" s="109"/>
      <c r="C4" s="109"/>
      <c r="D4" s="110"/>
    </row>
    <row r="5" spans="1:4" x14ac:dyDescent="0.25">
      <c r="A5" s="111" t="s">
        <v>2</v>
      </c>
      <c r="B5" s="112"/>
      <c r="C5" s="112"/>
      <c r="D5" s="113"/>
    </row>
    <row r="6" spans="1:4" ht="41.45" customHeight="1" x14ac:dyDescent="0.25"/>
    <row r="7" spans="1:4" ht="30" x14ac:dyDescent="0.25">
      <c r="A7" s="14" t="s">
        <v>4</v>
      </c>
      <c r="B7" s="7" t="s">
        <v>174</v>
      </c>
      <c r="C7" s="7" t="s">
        <v>175</v>
      </c>
      <c r="D7" s="7" t="s">
        <v>176</v>
      </c>
    </row>
    <row r="8" spans="1:4" x14ac:dyDescent="0.25">
      <c r="A8" s="3" t="s">
        <v>177</v>
      </c>
      <c r="B8" s="15">
        <f>SUM(B9:B11)</f>
        <v>555318172.27999997</v>
      </c>
      <c r="C8" s="15">
        <f>SUM(C9:C11)</f>
        <v>140044527.88999999</v>
      </c>
      <c r="D8" s="15">
        <f>SUM(D9:D11)</f>
        <v>138758165.44</v>
      </c>
    </row>
    <row r="9" spans="1:4" x14ac:dyDescent="0.25">
      <c r="A9" s="55" t="s">
        <v>178</v>
      </c>
      <c r="B9" s="88">
        <v>392081951.27999997</v>
      </c>
      <c r="C9" s="88">
        <v>92615372.890000001</v>
      </c>
      <c r="D9" s="88">
        <v>91329182.439999998</v>
      </c>
    </row>
    <row r="10" spans="1:4" x14ac:dyDescent="0.25">
      <c r="A10" s="55" t="s">
        <v>179</v>
      </c>
      <c r="B10" s="88">
        <v>163236221</v>
      </c>
      <c r="C10" s="88">
        <v>47429155</v>
      </c>
      <c r="D10" s="88">
        <v>47428983</v>
      </c>
    </row>
    <row r="11" spans="1:4" x14ac:dyDescent="0.25">
      <c r="A11" s="55" t="s">
        <v>180</v>
      </c>
      <c r="B11" s="88">
        <f>B44</f>
        <v>0</v>
      </c>
      <c r="C11" s="88">
        <f>C44</f>
        <v>0</v>
      </c>
      <c r="D11" s="88">
        <f>D44</f>
        <v>0</v>
      </c>
    </row>
    <row r="12" spans="1:4" x14ac:dyDescent="0.25">
      <c r="A12" s="43"/>
      <c r="B12" s="85"/>
      <c r="C12" s="85"/>
      <c r="D12" s="85"/>
    </row>
    <row r="13" spans="1:4" x14ac:dyDescent="0.25">
      <c r="A13" s="3" t="s">
        <v>181</v>
      </c>
      <c r="B13" s="15">
        <f>B14+B15</f>
        <v>555318172.27999997</v>
      </c>
      <c r="C13" s="15">
        <f>C14+C15</f>
        <v>133723088.28999999</v>
      </c>
      <c r="D13" s="15">
        <f>D14+D15</f>
        <v>131864676.41999999</v>
      </c>
    </row>
    <row r="14" spans="1:4" x14ac:dyDescent="0.25">
      <c r="A14" s="55" t="s">
        <v>182</v>
      </c>
      <c r="B14" s="88">
        <v>279136897.79000002</v>
      </c>
      <c r="C14" s="88">
        <v>54415403.079999998</v>
      </c>
      <c r="D14" s="88">
        <v>52556991.210000001</v>
      </c>
    </row>
    <row r="15" spans="1:4" x14ac:dyDescent="0.25">
      <c r="A15" s="55" t="s">
        <v>183</v>
      </c>
      <c r="B15" s="88">
        <v>276181274.49000001</v>
      </c>
      <c r="C15" s="88">
        <v>79307685.209999993</v>
      </c>
      <c r="D15" s="88">
        <v>79307685.209999993</v>
      </c>
    </row>
    <row r="16" spans="1:4" x14ac:dyDescent="0.25">
      <c r="A16" s="43"/>
      <c r="B16" s="85"/>
      <c r="C16" s="85"/>
      <c r="D16" s="85"/>
    </row>
    <row r="17" spans="1:4" x14ac:dyDescent="0.25">
      <c r="A17" s="3" t="s">
        <v>184</v>
      </c>
      <c r="B17" s="16">
        <v>0</v>
      </c>
      <c r="C17" s="15">
        <f>C18+C19</f>
        <v>119992831.59999999</v>
      </c>
      <c r="D17" s="15">
        <f>D18+D19</f>
        <v>0</v>
      </c>
    </row>
    <row r="18" spans="1:4" x14ac:dyDescent="0.25">
      <c r="A18" s="55" t="s">
        <v>185</v>
      </c>
      <c r="B18" s="17">
        <v>0</v>
      </c>
      <c r="C18" s="44">
        <v>119992831.59999999</v>
      </c>
      <c r="D18" s="44">
        <v>0</v>
      </c>
    </row>
    <row r="19" spans="1:4" x14ac:dyDescent="0.25">
      <c r="A19" s="55" t="s">
        <v>186</v>
      </c>
      <c r="B19" s="17">
        <v>0</v>
      </c>
      <c r="C19" s="44">
        <v>0</v>
      </c>
      <c r="D19" s="44">
        <v>0</v>
      </c>
    </row>
    <row r="20" spans="1:4" x14ac:dyDescent="0.25">
      <c r="A20" s="43"/>
      <c r="B20" s="85"/>
      <c r="C20" s="85"/>
      <c r="D20" s="85"/>
    </row>
    <row r="21" spans="1:4" x14ac:dyDescent="0.25">
      <c r="A21" s="3" t="s">
        <v>187</v>
      </c>
      <c r="B21" s="15">
        <f>B8-B13+B17</f>
        <v>0</v>
      </c>
      <c r="C21" s="15">
        <f>C8-C13+C17</f>
        <v>126314271.19999999</v>
      </c>
      <c r="D21" s="15">
        <f>D8-D13+D17</f>
        <v>6893489.0200000107</v>
      </c>
    </row>
    <row r="22" spans="1:4" x14ac:dyDescent="0.25">
      <c r="A22" s="3"/>
      <c r="B22" s="85"/>
      <c r="C22" s="85"/>
      <c r="D22" s="85"/>
    </row>
    <row r="23" spans="1:4" x14ac:dyDescent="0.25">
      <c r="A23" s="3" t="s">
        <v>188</v>
      </c>
      <c r="B23" s="15">
        <f>B21-B11</f>
        <v>0</v>
      </c>
      <c r="C23" s="15">
        <f>C21-C11</f>
        <v>126314271.19999999</v>
      </c>
      <c r="D23" s="15">
        <f>D21-D11</f>
        <v>6893489.0200000107</v>
      </c>
    </row>
    <row r="24" spans="1:4" x14ac:dyDescent="0.25">
      <c r="A24" s="3"/>
      <c r="B24" s="18"/>
      <c r="C24" s="18"/>
      <c r="D24" s="18"/>
    </row>
    <row r="25" spans="1:4" x14ac:dyDescent="0.25">
      <c r="A25" s="19" t="s">
        <v>189</v>
      </c>
      <c r="B25" s="15">
        <f>B23-B17</f>
        <v>0</v>
      </c>
      <c r="C25" s="15">
        <f>C23-C17</f>
        <v>6321439.599999994</v>
      </c>
      <c r="D25" s="15">
        <f>D23-D17</f>
        <v>6893489.0200000107</v>
      </c>
    </row>
    <row r="26" spans="1:4" x14ac:dyDescent="0.25">
      <c r="A26" s="20"/>
      <c r="B26" s="76"/>
      <c r="C26" s="76"/>
      <c r="D26" s="76"/>
    </row>
    <row r="27" spans="1:4" x14ac:dyDescent="0.25">
      <c r="A27" s="58"/>
    </row>
    <row r="28" spans="1:4" x14ac:dyDescent="0.25">
      <c r="A28" s="14" t="s">
        <v>190</v>
      </c>
      <c r="B28" s="7" t="s">
        <v>191</v>
      </c>
      <c r="C28" s="7" t="s">
        <v>175</v>
      </c>
      <c r="D28" s="7" t="s">
        <v>192</v>
      </c>
    </row>
    <row r="29" spans="1:4" x14ac:dyDescent="0.25">
      <c r="A29" s="3" t="s">
        <v>193</v>
      </c>
      <c r="B29" s="4">
        <f>B30+B31</f>
        <v>0</v>
      </c>
      <c r="C29" s="4">
        <f>C30+C31</f>
        <v>0</v>
      </c>
      <c r="D29" s="4">
        <f>D30+D31</f>
        <v>0</v>
      </c>
    </row>
    <row r="30" spans="1:4" x14ac:dyDescent="0.25">
      <c r="A30" s="55" t="s">
        <v>194</v>
      </c>
      <c r="B30" s="44">
        <v>0</v>
      </c>
      <c r="C30" s="44">
        <v>0</v>
      </c>
      <c r="D30" s="44">
        <v>0</v>
      </c>
    </row>
    <row r="31" spans="1:4" x14ac:dyDescent="0.25">
      <c r="A31" s="55" t="s">
        <v>195</v>
      </c>
      <c r="B31" s="44">
        <v>0</v>
      </c>
      <c r="C31" s="44">
        <v>0</v>
      </c>
      <c r="D31" s="44">
        <v>0</v>
      </c>
    </row>
    <row r="32" spans="1:4" x14ac:dyDescent="0.25">
      <c r="A32" s="42"/>
      <c r="B32" s="46"/>
      <c r="C32" s="46"/>
      <c r="D32" s="46"/>
    </row>
    <row r="33" spans="1:4" ht="14.45" customHeight="1" x14ac:dyDescent="0.25">
      <c r="A33" s="3" t="s">
        <v>196</v>
      </c>
      <c r="B33" s="4">
        <f>B25+B29</f>
        <v>0</v>
      </c>
      <c r="C33" s="4">
        <f>C25+C29</f>
        <v>6321439.599999994</v>
      </c>
      <c r="D33" s="4">
        <f>D25+D29</f>
        <v>6893489.0200000107</v>
      </c>
    </row>
    <row r="34" spans="1:4" ht="14.45" customHeight="1" x14ac:dyDescent="0.25">
      <c r="A34" s="52"/>
      <c r="B34" s="53"/>
      <c r="C34" s="53"/>
      <c r="D34" s="53"/>
    </row>
    <row r="35" spans="1:4" ht="14.45" customHeight="1" x14ac:dyDescent="0.25">
      <c r="A35" s="58"/>
    </row>
    <row r="36" spans="1:4" ht="14.45" customHeight="1" x14ac:dyDescent="0.25">
      <c r="A36" s="14" t="s">
        <v>190</v>
      </c>
      <c r="B36" s="7" t="s">
        <v>197</v>
      </c>
      <c r="C36" s="7" t="s">
        <v>175</v>
      </c>
      <c r="D36" s="7" t="s">
        <v>176</v>
      </c>
    </row>
    <row r="37" spans="1:4" ht="14.45" customHeight="1" x14ac:dyDescent="0.25">
      <c r="A37" s="3" t="s">
        <v>198</v>
      </c>
      <c r="B37" s="4">
        <f>B38+B39</f>
        <v>0</v>
      </c>
      <c r="C37" s="4">
        <f>C38+C39</f>
        <v>0</v>
      </c>
      <c r="D37" s="4">
        <f>D38+D39</f>
        <v>0</v>
      </c>
    </row>
    <row r="38" spans="1:4" x14ac:dyDescent="0.25">
      <c r="A38" s="55" t="s">
        <v>199</v>
      </c>
      <c r="B38" s="44">
        <v>0</v>
      </c>
      <c r="C38" s="44">
        <v>0</v>
      </c>
      <c r="D38" s="44">
        <v>0</v>
      </c>
    </row>
    <row r="39" spans="1:4" x14ac:dyDescent="0.25">
      <c r="A39" s="55" t="s">
        <v>200</v>
      </c>
      <c r="B39" s="44">
        <v>0</v>
      </c>
      <c r="C39" s="44">
        <v>0</v>
      </c>
      <c r="D39" s="44">
        <v>0</v>
      </c>
    </row>
    <row r="40" spans="1:4" x14ac:dyDescent="0.25">
      <c r="A40" s="3" t="s">
        <v>201</v>
      </c>
      <c r="B40" s="4">
        <f>B41+B42</f>
        <v>0</v>
      </c>
      <c r="C40" s="4">
        <f>C41+C42</f>
        <v>0</v>
      </c>
      <c r="D40" s="4">
        <f>D41+D42</f>
        <v>0</v>
      </c>
    </row>
    <row r="41" spans="1:4" x14ac:dyDescent="0.25">
      <c r="A41" s="55" t="s">
        <v>202</v>
      </c>
      <c r="B41" s="44">
        <v>0</v>
      </c>
      <c r="C41" s="44">
        <v>0</v>
      </c>
      <c r="D41" s="44">
        <v>0</v>
      </c>
    </row>
    <row r="42" spans="1:4" x14ac:dyDescent="0.25">
      <c r="A42" s="55" t="s">
        <v>203</v>
      </c>
      <c r="B42" s="44">
        <v>0</v>
      </c>
      <c r="C42" s="44">
        <v>0</v>
      </c>
      <c r="D42" s="44">
        <v>0</v>
      </c>
    </row>
    <row r="43" spans="1:4" x14ac:dyDescent="0.25">
      <c r="A43" s="42"/>
      <c r="B43" s="46"/>
      <c r="C43" s="46"/>
      <c r="D43" s="46"/>
    </row>
    <row r="44" spans="1:4" x14ac:dyDescent="0.25">
      <c r="A44" s="3" t="s">
        <v>204</v>
      </c>
      <c r="B44" s="4">
        <f>B37-B40</f>
        <v>0</v>
      </c>
      <c r="C44" s="4">
        <f>C37-C40</f>
        <v>0</v>
      </c>
      <c r="D44" s="4">
        <f>D37-D40</f>
        <v>0</v>
      </c>
    </row>
    <row r="45" spans="1:4" x14ac:dyDescent="0.25">
      <c r="A45" s="21"/>
      <c r="B45" s="53"/>
      <c r="C45" s="53"/>
      <c r="D45" s="53"/>
    </row>
    <row r="47" spans="1:4" ht="30" x14ac:dyDescent="0.25">
      <c r="A47" s="14" t="s">
        <v>190</v>
      </c>
      <c r="B47" s="7" t="s">
        <v>197</v>
      </c>
      <c r="C47" s="7" t="s">
        <v>175</v>
      </c>
      <c r="D47" s="7" t="s">
        <v>176</v>
      </c>
    </row>
    <row r="48" spans="1:4" x14ac:dyDescent="0.25">
      <c r="A48" s="89" t="s">
        <v>205</v>
      </c>
      <c r="B48" s="90">
        <f>B9</f>
        <v>392081951.27999997</v>
      </c>
      <c r="C48" s="90">
        <f>C9</f>
        <v>92615372.890000001</v>
      </c>
      <c r="D48" s="90">
        <f>D9</f>
        <v>91329182.439999998</v>
      </c>
    </row>
    <row r="49" spans="1:4" x14ac:dyDescent="0.25">
      <c r="A49" s="22" t="s">
        <v>206</v>
      </c>
      <c r="B49" s="4">
        <f>B50-B51</f>
        <v>0</v>
      </c>
      <c r="C49" s="4">
        <f>C50-C51</f>
        <v>0</v>
      </c>
      <c r="D49" s="4">
        <f>D50-D51</f>
        <v>0</v>
      </c>
    </row>
    <row r="50" spans="1:4" x14ac:dyDescent="0.25">
      <c r="A50" s="91" t="s">
        <v>199</v>
      </c>
      <c r="B50" s="44">
        <v>0</v>
      </c>
      <c r="C50" s="44">
        <v>0</v>
      </c>
      <c r="D50" s="44">
        <v>0</v>
      </c>
    </row>
    <row r="51" spans="1:4" x14ac:dyDescent="0.25">
      <c r="A51" s="91" t="s">
        <v>202</v>
      </c>
      <c r="B51" s="44">
        <v>0</v>
      </c>
      <c r="C51" s="44">
        <v>0</v>
      </c>
      <c r="D51" s="44">
        <v>0</v>
      </c>
    </row>
    <row r="52" spans="1:4" x14ac:dyDescent="0.25">
      <c r="A52" s="42"/>
      <c r="B52" s="46"/>
      <c r="C52" s="46"/>
      <c r="D52" s="46"/>
    </row>
    <row r="53" spans="1:4" x14ac:dyDescent="0.25">
      <c r="A53" s="55" t="s">
        <v>182</v>
      </c>
      <c r="B53" s="44">
        <f>B14</f>
        <v>279136897.79000002</v>
      </c>
      <c r="C53" s="44">
        <f>C14</f>
        <v>54415403.079999998</v>
      </c>
      <c r="D53" s="44">
        <f>D14</f>
        <v>52556991.210000001</v>
      </c>
    </row>
    <row r="54" spans="1:4" x14ac:dyDescent="0.25">
      <c r="A54" s="42"/>
      <c r="B54" s="46"/>
      <c r="C54" s="46"/>
      <c r="D54" s="46"/>
    </row>
    <row r="55" spans="1:4" x14ac:dyDescent="0.25">
      <c r="A55" s="55">
        <v>0</v>
      </c>
      <c r="B55" s="23">
        <v>0</v>
      </c>
      <c r="C55" s="44">
        <f>C18</f>
        <v>119992831.59999999</v>
      </c>
      <c r="D55" s="44">
        <f>D18</f>
        <v>0</v>
      </c>
    </row>
    <row r="56" spans="1:4" x14ac:dyDescent="0.25">
      <c r="A56" s="42"/>
      <c r="B56" s="46"/>
      <c r="C56" s="46"/>
      <c r="D56" s="46"/>
    </row>
    <row r="57" spans="1:4" x14ac:dyDescent="0.25">
      <c r="A57" s="19" t="s">
        <v>498</v>
      </c>
      <c r="B57" s="4">
        <f>B48+B49-B53+B55</f>
        <v>112945053.48999995</v>
      </c>
      <c r="C57" s="4">
        <f>C48+C49-C53+C55</f>
        <v>158192801.41</v>
      </c>
      <c r="D57" s="4">
        <f>D48+D49-D53+D55</f>
        <v>38772191.229999997</v>
      </c>
    </row>
    <row r="58" spans="1:4" x14ac:dyDescent="0.25">
      <c r="A58" s="24"/>
      <c r="B58" s="25"/>
      <c r="C58" s="25"/>
      <c r="D58" s="25"/>
    </row>
    <row r="59" spans="1:4" x14ac:dyDescent="0.25">
      <c r="A59" s="19" t="s">
        <v>207</v>
      </c>
      <c r="B59" s="4">
        <f>B57-B49</f>
        <v>112945053.48999995</v>
      </c>
      <c r="C59" s="4">
        <f>C57-C49</f>
        <v>158192801.41</v>
      </c>
      <c r="D59" s="4">
        <f>D57-D49</f>
        <v>38772191.229999997</v>
      </c>
    </row>
    <row r="60" spans="1:4" x14ac:dyDescent="0.25">
      <c r="A60" s="52"/>
      <c r="B60" s="53"/>
      <c r="C60" s="53"/>
      <c r="D60" s="53"/>
    </row>
    <row r="62" spans="1:4" ht="30" x14ac:dyDescent="0.25">
      <c r="A62" s="14" t="s">
        <v>190</v>
      </c>
      <c r="B62" s="7" t="s">
        <v>197</v>
      </c>
      <c r="C62" s="7" t="s">
        <v>175</v>
      </c>
      <c r="D62" s="7" t="s">
        <v>176</v>
      </c>
    </row>
    <row r="63" spans="1:4" x14ac:dyDescent="0.25">
      <c r="A63" s="89" t="s">
        <v>179</v>
      </c>
      <c r="B63" s="92">
        <f>B10</f>
        <v>163236221</v>
      </c>
      <c r="C63" s="92">
        <f>C10</f>
        <v>47429155</v>
      </c>
      <c r="D63" s="92">
        <f>D10</f>
        <v>47428983</v>
      </c>
    </row>
    <row r="64" spans="1:4" ht="30" x14ac:dyDescent="0.25">
      <c r="A64" s="22" t="s">
        <v>208</v>
      </c>
      <c r="B64" s="15">
        <f>B65-B66</f>
        <v>0</v>
      </c>
      <c r="C64" s="15">
        <f>C65-C66</f>
        <v>0</v>
      </c>
      <c r="D64" s="15">
        <f>D65-D66</f>
        <v>0</v>
      </c>
    </row>
    <row r="65" spans="1:4" x14ac:dyDescent="0.25">
      <c r="A65" s="91" t="s">
        <v>200</v>
      </c>
      <c r="B65" s="88">
        <v>0</v>
      </c>
      <c r="C65" s="88">
        <v>0</v>
      </c>
      <c r="D65" s="88">
        <v>0</v>
      </c>
    </row>
    <row r="66" spans="1:4" x14ac:dyDescent="0.25">
      <c r="A66" s="91" t="s">
        <v>203</v>
      </c>
      <c r="B66" s="88">
        <v>0</v>
      </c>
      <c r="C66" s="88">
        <v>0</v>
      </c>
      <c r="D66" s="88">
        <v>0</v>
      </c>
    </row>
    <row r="67" spans="1:4" x14ac:dyDescent="0.25">
      <c r="A67" s="42"/>
      <c r="B67" s="85"/>
      <c r="C67" s="85"/>
      <c r="D67" s="85"/>
    </row>
    <row r="68" spans="1:4" x14ac:dyDescent="0.25">
      <c r="A68" s="55" t="s">
        <v>209</v>
      </c>
      <c r="B68" s="88">
        <f>B15</f>
        <v>276181274.49000001</v>
      </c>
      <c r="C68" s="88">
        <f>C15</f>
        <v>79307685.209999993</v>
      </c>
      <c r="D68" s="88">
        <f>D15</f>
        <v>79307685.209999993</v>
      </c>
    </row>
    <row r="69" spans="1:4" x14ac:dyDescent="0.25">
      <c r="A69" s="42"/>
      <c r="B69" s="85"/>
      <c r="C69" s="85"/>
      <c r="D69" s="85"/>
    </row>
    <row r="70" spans="1:4" x14ac:dyDescent="0.25">
      <c r="A70" s="55" t="s">
        <v>186</v>
      </c>
      <c r="B70" s="17">
        <v>0</v>
      </c>
      <c r="C70" s="88">
        <f>C19</f>
        <v>0</v>
      </c>
      <c r="D70" s="88">
        <f>D19</f>
        <v>0</v>
      </c>
    </row>
    <row r="71" spans="1:4" x14ac:dyDescent="0.25">
      <c r="A71" s="42"/>
      <c r="B71" s="85"/>
      <c r="C71" s="85"/>
      <c r="D71" s="85"/>
    </row>
    <row r="72" spans="1:4" x14ac:dyDescent="0.25">
      <c r="A72" s="19" t="s">
        <v>499</v>
      </c>
      <c r="B72" s="15">
        <f>B63+B64-B68+B70</f>
        <v>-112945053.49000001</v>
      </c>
      <c r="C72" s="15">
        <f>C63+C64-C68+C70</f>
        <v>-31878530.209999993</v>
      </c>
      <c r="D72" s="15">
        <f>D63+D64-D68+D70</f>
        <v>-31878702.209999993</v>
      </c>
    </row>
    <row r="73" spans="1:4" x14ac:dyDescent="0.25">
      <c r="A73" s="42"/>
      <c r="B73" s="85"/>
      <c r="C73" s="85"/>
      <c r="D73" s="85"/>
    </row>
    <row r="74" spans="1:4" x14ac:dyDescent="0.25">
      <c r="A74" s="19" t="s">
        <v>210</v>
      </c>
      <c r="B74" s="15">
        <f>B72-B64</f>
        <v>-112945053.49000001</v>
      </c>
      <c r="C74" s="15">
        <f>C72-C64</f>
        <v>-31878530.209999993</v>
      </c>
      <c r="D74" s="15">
        <f>D72-D64</f>
        <v>-31878702.209999993</v>
      </c>
    </row>
    <row r="75" spans="1:4" x14ac:dyDescent="0.25">
      <c r="A75" s="52"/>
      <c r="B75" s="76"/>
      <c r="C75" s="76"/>
      <c r="D75" s="76"/>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5" fitToHeight="0" orientation="landscape" horizontalDpi="1200" verticalDpi="1200" r:id="rId1"/>
  <ignoredErrors>
    <ignoredError sqref="B8:D8 B29:D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H76"/>
  <sheetViews>
    <sheetView showGridLines="0" topLeftCell="A51" zoomScale="76" zoomScaleNormal="115" workbookViewId="0">
      <selection sqref="A1:G76"/>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201" t="s">
        <v>211</v>
      </c>
      <c r="B1" s="202"/>
      <c r="C1" s="202"/>
      <c r="D1" s="202"/>
      <c r="E1" s="202"/>
      <c r="F1" s="202"/>
      <c r="G1" s="203"/>
    </row>
    <row r="2" spans="1:7" x14ac:dyDescent="0.25">
      <c r="A2" s="105" t="str">
        <f>'Formato 1'!A2</f>
        <v>MUNICIPIO DE ACAMBARO, GTO.</v>
      </c>
      <c r="B2" s="106"/>
      <c r="C2" s="106"/>
      <c r="D2" s="106"/>
      <c r="E2" s="106"/>
      <c r="F2" s="106"/>
      <c r="G2" s="107"/>
    </row>
    <row r="3" spans="1:7" x14ac:dyDescent="0.25">
      <c r="A3" s="108" t="s">
        <v>212</v>
      </c>
      <c r="B3" s="109"/>
      <c r="C3" s="109"/>
      <c r="D3" s="109"/>
      <c r="E3" s="109"/>
      <c r="F3" s="109"/>
      <c r="G3" s="110"/>
    </row>
    <row r="4" spans="1:7" x14ac:dyDescent="0.25">
      <c r="A4" s="108" t="str">
        <f>'Formato 3'!A4</f>
        <v>DEL 1 DE ENERO DEL 2024 AL 31 DE MARZO DEL 2024</v>
      </c>
      <c r="B4" s="109"/>
      <c r="C4" s="109"/>
      <c r="D4" s="109"/>
      <c r="E4" s="109"/>
      <c r="F4" s="109"/>
      <c r="G4" s="110"/>
    </row>
    <row r="5" spans="1:7" x14ac:dyDescent="0.25">
      <c r="A5" s="111" t="s">
        <v>2</v>
      </c>
      <c r="B5" s="112"/>
      <c r="C5" s="112"/>
      <c r="D5" s="112"/>
      <c r="E5" s="112"/>
      <c r="F5" s="112"/>
      <c r="G5" s="113"/>
    </row>
    <row r="6" spans="1:7" ht="41.45" customHeight="1" x14ac:dyDescent="0.25">
      <c r="A6" s="204" t="s">
        <v>213</v>
      </c>
      <c r="B6" s="206" t="s">
        <v>214</v>
      </c>
      <c r="C6" s="206"/>
      <c r="D6" s="206"/>
      <c r="E6" s="206"/>
      <c r="F6" s="206"/>
      <c r="G6" s="206" t="s">
        <v>215</v>
      </c>
    </row>
    <row r="7" spans="1:7" ht="30" x14ac:dyDescent="0.25">
      <c r="A7" s="205"/>
      <c r="B7" s="26" t="s">
        <v>216</v>
      </c>
      <c r="C7" s="7" t="s">
        <v>217</v>
      </c>
      <c r="D7" s="26" t="s">
        <v>218</v>
      </c>
      <c r="E7" s="26" t="s">
        <v>175</v>
      </c>
      <c r="F7" s="26" t="s">
        <v>219</v>
      </c>
      <c r="G7" s="206"/>
    </row>
    <row r="8" spans="1:7" x14ac:dyDescent="0.25">
      <c r="A8" s="27" t="s">
        <v>220</v>
      </c>
      <c r="B8" s="85"/>
      <c r="C8" s="85"/>
      <c r="D8" s="85"/>
      <c r="E8" s="85"/>
      <c r="F8" s="85"/>
      <c r="G8" s="85"/>
    </row>
    <row r="9" spans="1:7" x14ac:dyDescent="0.25">
      <c r="A9" s="55" t="s">
        <v>221</v>
      </c>
      <c r="B9" s="57">
        <v>57180626</v>
      </c>
      <c r="C9" s="44">
        <v>-11221000</v>
      </c>
      <c r="D9" s="44">
        <v>45959626</v>
      </c>
      <c r="E9" s="44">
        <v>23606278.679999996</v>
      </c>
      <c r="F9" s="44">
        <v>23606278.679999996</v>
      </c>
      <c r="G9" s="44">
        <f>F9-B9</f>
        <v>-33574347.320000008</v>
      </c>
    </row>
    <row r="10" spans="1:7" x14ac:dyDescent="0.25">
      <c r="A10" s="55" t="s">
        <v>222</v>
      </c>
      <c r="B10" s="57">
        <v>0</v>
      </c>
      <c r="C10" s="44">
        <v>0</v>
      </c>
      <c r="D10" s="44">
        <v>0</v>
      </c>
      <c r="E10" s="44">
        <v>0</v>
      </c>
      <c r="F10" s="44">
        <v>0</v>
      </c>
      <c r="G10" s="44">
        <f>F10-B10</f>
        <v>0</v>
      </c>
    </row>
    <row r="11" spans="1:7" x14ac:dyDescent="0.25">
      <c r="A11" s="55" t="s">
        <v>223</v>
      </c>
      <c r="B11" s="57">
        <v>8399301</v>
      </c>
      <c r="C11" s="44">
        <v>0</v>
      </c>
      <c r="D11" s="44">
        <v>8399301</v>
      </c>
      <c r="E11" s="44">
        <v>739200</v>
      </c>
      <c r="F11" s="44">
        <v>739200</v>
      </c>
      <c r="G11" s="44">
        <f t="shared" ref="G11:G15" si="0">F11-B11</f>
        <v>-7660101</v>
      </c>
    </row>
    <row r="12" spans="1:7" x14ac:dyDescent="0.25">
      <c r="A12" s="55" t="s">
        <v>224</v>
      </c>
      <c r="B12" s="57">
        <v>9989370</v>
      </c>
      <c r="C12" s="44">
        <v>0</v>
      </c>
      <c r="D12" s="44">
        <v>9989370</v>
      </c>
      <c r="E12" s="44">
        <v>2998657.69</v>
      </c>
      <c r="F12" s="44">
        <v>2998657.69</v>
      </c>
      <c r="G12" s="44">
        <f t="shared" si="0"/>
        <v>-6990712.3100000005</v>
      </c>
    </row>
    <row r="13" spans="1:7" x14ac:dyDescent="0.25">
      <c r="A13" s="55" t="s">
        <v>225</v>
      </c>
      <c r="B13" s="57">
        <v>11541274</v>
      </c>
      <c r="C13" s="44">
        <v>6000</v>
      </c>
      <c r="D13" s="44">
        <v>11547274</v>
      </c>
      <c r="E13" s="44">
        <v>5321386.3900000006</v>
      </c>
      <c r="F13" s="44">
        <v>4035195.94</v>
      </c>
      <c r="G13" s="44">
        <f t="shared" si="0"/>
        <v>-7506078.0600000005</v>
      </c>
    </row>
    <row r="14" spans="1:7" x14ac:dyDescent="0.25">
      <c r="A14" s="55" t="s">
        <v>226</v>
      </c>
      <c r="B14" s="57">
        <v>3618421</v>
      </c>
      <c r="C14" s="44">
        <v>1615000</v>
      </c>
      <c r="D14" s="44">
        <v>5233421</v>
      </c>
      <c r="E14" s="44">
        <v>1500485.62</v>
      </c>
      <c r="F14" s="44">
        <v>1315135.6200000001</v>
      </c>
      <c r="G14" s="44">
        <f t="shared" si="0"/>
        <v>-2303285.38</v>
      </c>
    </row>
    <row r="15" spans="1:7" x14ac:dyDescent="0.25">
      <c r="A15" s="55" t="s">
        <v>227</v>
      </c>
      <c r="B15" s="57">
        <v>0</v>
      </c>
      <c r="C15" s="44">
        <v>0</v>
      </c>
      <c r="D15" s="44">
        <v>0</v>
      </c>
      <c r="E15" s="44">
        <v>0</v>
      </c>
      <c r="F15" s="44">
        <v>0</v>
      </c>
      <c r="G15" s="44">
        <f t="shared" si="0"/>
        <v>0</v>
      </c>
    </row>
    <row r="16" spans="1:7" x14ac:dyDescent="0.25">
      <c r="A16" s="86" t="s">
        <v>228</v>
      </c>
      <c r="B16" s="44">
        <f t="shared" ref="B16:G16" si="1">SUM(B17:B27)</f>
        <v>155344743</v>
      </c>
      <c r="C16" s="44">
        <f t="shared" si="1"/>
        <v>43139377.469999999</v>
      </c>
      <c r="D16" s="44">
        <f t="shared" si="1"/>
        <v>198484120.47</v>
      </c>
      <c r="E16" s="44">
        <f t="shared" si="1"/>
        <v>43483983.729999997</v>
      </c>
      <c r="F16" s="44">
        <f t="shared" si="1"/>
        <v>43483983.729999997</v>
      </c>
      <c r="G16" s="44">
        <f t="shared" si="1"/>
        <v>-111860759.27</v>
      </c>
    </row>
    <row r="17" spans="1:7" x14ac:dyDescent="0.25">
      <c r="A17" s="72" t="s">
        <v>229</v>
      </c>
      <c r="B17" s="57">
        <v>100684184</v>
      </c>
      <c r="C17" s="44">
        <v>26139377.469999999</v>
      </c>
      <c r="D17" s="44">
        <v>126823561.47</v>
      </c>
      <c r="E17" s="44">
        <v>27036369.859999999</v>
      </c>
      <c r="F17" s="44">
        <v>27036369.859999999</v>
      </c>
      <c r="G17" s="44">
        <f>F17-B17</f>
        <v>-73647814.140000001</v>
      </c>
    </row>
    <row r="18" spans="1:7" x14ac:dyDescent="0.25">
      <c r="A18" s="72" t="s">
        <v>230</v>
      </c>
      <c r="B18" s="57">
        <v>27182014</v>
      </c>
      <c r="C18" s="44">
        <v>10000000</v>
      </c>
      <c r="D18" s="44">
        <v>37182014</v>
      </c>
      <c r="E18" s="44">
        <v>8299993.6200000001</v>
      </c>
      <c r="F18" s="44">
        <v>8299993.6200000001</v>
      </c>
      <c r="G18" s="44">
        <f t="shared" ref="G18:G27" si="2">F18-B18</f>
        <v>-18882020.379999999</v>
      </c>
    </row>
    <row r="19" spans="1:7" x14ac:dyDescent="0.25">
      <c r="A19" s="72" t="s">
        <v>231</v>
      </c>
      <c r="B19" s="57">
        <v>8356084</v>
      </c>
      <c r="C19" s="44">
        <v>5000000</v>
      </c>
      <c r="D19" s="44">
        <v>13356084</v>
      </c>
      <c r="E19" s="44">
        <v>2015329.83</v>
      </c>
      <c r="F19" s="44">
        <v>2015329.83</v>
      </c>
      <c r="G19" s="44">
        <f t="shared" si="2"/>
        <v>-6340754.1699999999</v>
      </c>
    </row>
    <row r="20" spans="1:7" x14ac:dyDescent="0.25">
      <c r="A20" s="72" t="s">
        <v>232</v>
      </c>
      <c r="B20" s="57">
        <v>0</v>
      </c>
      <c r="C20" s="44">
        <v>0</v>
      </c>
      <c r="D20" s="44">
        <v>0</v>
      </c>
      <c r="E20" s="44">
        <v>0</v>
      </c>
      <c r="F20" s="44">
        <v>0</v>
      </c>
      <c r="G20" s="44">
        <f t="shared" si="2"/>
        <v>0</v>
      </c>
    </row>
    <row r="21" spans="1:7" x14ac:dyDescent="0.25">
      <c r="A21" s="72" t="s">
        <v>233</v>
      </c>
      <c r="B21" s="57">
        <v>0</v>
      </c>
      <c r="C21" s="44">
        <v>0</v>
      </c>
      <c r="D21" s="44">
        <v>0</v>
      </c>
      <c r="E21" s="44">
        <v>0</v>
      </c>
      <c r="F21" s="44">
        <v>0</v>
      </c>
      <c r="G21" s="44">
        <f t="shared" si="2"/>
        <v>0</v>
      </c>
    </row>
    <row r="22" spans="1:7" x14ac:dyDescent="0.25">
      <c r="A22" s="72" t="s">
        <v>234</v>
      </c>
      <c r="B22" s="57">
        <v>3616704</v>
      </c>
      <c r="C22" s="44">
        <v>0</v>
      </c>
      <c r="D22" s="44">
        <v>3616704</v>
      </c>
      <c r="E22" s="44">
        <v>0</v>
      </c>
      <c r="F22" s="44">
        <v>0</v>
      </c>
      <c r="G22" s="44">
        <f t="shared" si="2"/>
        <v>-3616704</v>
      </c>
    </row>
    <row r="23" spans="1:7" x14ac:dyDescent="0.25">
      <c r="A23" s="72" t="s">
        <v>235</v>
      </c>
      <c r="B23" s="66">
        <v>0</v>
      </c>
      <c r="C23" s="44">
        <v>0</v>
      </c>
      <c r="D23" s="44">
        <v>0</v>
      </c>
      <c r="E23" s="44">
        <v>0</v>
      </c>
      <c r="F23" s="44">
        <v>0</v>
      </c>
      <c r="G23" s="44">
        <f t="shared" si="2"/>
        <v>0</v>
      </c>
    </row>
    <row r="24" spans="1:7" x14ac:dyDescent="0.25">
      <c r="A24" s="72" t="s">
        <v>236</v>
      </c>
      <c r="B24" s="57">
        <v>0</v>
      </c>
      <c r="C24" s="44">
        <v>0</v>
      </c>
      <c r="D24" s="44">
        <v>0</v>
      </c>
      <c r="E24" s="44">
        <v>0</v>
      </c>
      <c r="F24" s="44">
        <v>0</v>
      </c>
      <c r="G24" s="44">
        <f t="shared" si="2"/>
        <v>0</v>
      </c>
    </row>
    <row r="25" spans="1:7" x14ac:dyDescent="0.25">
      <c r="A25" s="72" t="s">
        <v>237</v>
      </c>
      <c r="B25" s="57">
        <v>4203557</v>
      </c>
      <c r="C25" s="44">
        <v>2000000</v>
      </c>
      <c r="D25" s="44">
        <v>6203557</v>
      </c>
      <c r="E25" s="44">
        <v>1524196.25</v>
      </c>
      <c r="F25" s="44">
        <v>1524196.25</v>
      </c>
      <c r="G25" s="44">
        <f t="shared" si="2"/>
        <v>-2679360.75</v>
      </c>
    </row>
    <row r="26" spans="1:7" x14ac:dyDescent="0.25">
      <c r="A26" s="72" t="s">
        <v>238</v>
      </c>
      <c r="B26" s="57">
        <v>11302200</v>
      </c>
      <c r="C26" s="44">
        <v>0</v>
      </c>
      <c r="D26" s="44">
        <v>11302200</v>
      </c>
      <c r="E26" s="44">
        <v>4608094.17</v>
      </c>
      <c r="F26" s="44">
        <v>4608094.17</v>
      </c>
      <c r="G26" s="44">
        <f t="shared" si="2"/>
        <v>-6694105.8300000001</v>
      </c>
    </row>
    <row r="27" spans="1:7" x14ac:dyDescent="0.25">
      <c r="A27" s="72" t="s">
        <v>239</v>
      </c>
      <c r="B27" s="57">
        <v>0</v>
      </c>
      <c r="C27" s="44">
        <v>0</v>
      </c>
      <c r="D27" s="44">
        <v>0</v>
      </c>
      <c r="E27" s="44">
        <v>0</v>
      </c>
      <c r="F27" s="44">
        <v>0</v>
      </c>
      <c r="G27" s="44">
        <f t="shared" si="2"/>
        <v>0</v>
      </c>
    </row>
    <row r="28" spans="1:7" x14ac:dyDescent="0.25">
      <c r="A28" s="55" t="s">
        <v>240</v>
      </c>
      <c r="B28" s="44">
        <f t="shared" ref="B28:G28" si="3">SUM(B29:B33)</f>
        <v>1781520</v>
      </c>
      <c r="C28" s="44">
        <f t="shared" si="3"/>
        <v>1000000</v>
      </c>
      <c r="D28" s="44">
        <f t="shared" si="3"/>
        <v>2781520</v>
      </c>
      <c r="E28" s="44">
        <f t="shared" si="3"/>
        <v>641418.41</v>
      </c>
      <c r="F28" s="44">
        <f t="shared" si="3"/>
        <v>641418.41</v>
      </c>
      <c r="G28" s="44">
        <f t="shared" si="3"/>
        <v>-1140101.5900000001</v>
      </c>
    </row>
    <row r="29" spans="1:7" x14ac:dyDescent="0.25">
      <c r="A29" s="72" t="s">
        <v>241</v>
      </c>
      <c r="B29" s="57">
        <v>0</v>
      </c>
      <c r="C29" s="44">
        <v>0</v>
      </c>
      <c r="D29" s="44">
        <v>0</v>
      </c>
      <c r="E29" s="44">
        <v>0</v>
      </c>
      <c r="F29" s="44">
        <v>0</v>
      </c>
      <c r="G29" s="44">
        <f>F29-B29</f>
        <v>0</v>
      </c>
    </row>
    <row r="30" spans="1:7" x14ac:dyDescent="0.25">
      <c r="A30" s="72" t="s">
        <v>242</v>
      </c>
      <c r="B30" s="57">
        <v>34320</v>
      </c>
      <c r="C30" s="44">
        <v>0</v>
      </c>
      <c r="D30" s="44">
        <v>34320</v>
      </c>
      <c r="E30" s="44">
        <v>2244.5100000000002</v>
      </c>
      <c r="F30" s="44">
        <v>2244.5100000000002</v>
      </c>
      <c r="G30" s="44">
        <f t="shared" ref="G30:G34" si="4">F30-B30</f>
        <v>-32075.489999999998</v>
      </c>
    </row>
    <row r="31" spans="1:7" x14ac:dyDescent="0.25">
      <c r="A31" s="72" t="s">
        <v>243</v>
      </c>
      <c r="B31" s="57">
        <v>1747200</v>
      </c>
      <c r="C31" s="44">
        <v>1000000</v>
      </c>
      <c r="D31" s="44">
        <v>2747200</v>
      </c>
      <c r="E31" s="44">
        <v>639173.9</v>
      </c>
      <c r="F31" s="44">
        <v>639173.9</v>
      </c>
      <c r="G31" s="44">
        <f t="shared" si="4"/>
        <v>-1108026.1000000001</v>
      </c>
    </row>
    <row r="32" spans="1:7" x14ac:dyDescent="0.25">
      <c r="A32" s="72" t="s">
        <v>244</v>
      </c>
      <c r="B32" s="57">
        <v>0</v>
      </c>
      <c r="C32" s="44">
        <v>0</v>
      </c>
      <c r="D32" s="44">
        <v>0</v>
      </c>
      <c r="E32" s="44">
        <v>0</v>
      </c>
      <c r="F32" s="44">
        <v>0</v>
      </c>
      <c r="G32" s="44">
        <f t="shared" si="4"/>
        <v>0</v>
      </c>
    </row>
    <row r="33" spans="1:8" ht="14.45" customHeight="1" x14ac:dyDescent="0.25">
      <c r="A33" s="72" t="s">
        <v>245</v>
      </c>
      <c r="B33" s="57">
        <v>0</v>
      </c>
      <c r="C33" s="44">
        <v>0</v>
      </c>
      <c r="D33" s="44">
        <v>0</v>
      </c>
      <c r="E33" s="44">
        <v>0</v>
      </c>
      <c r="F33" s="44">
        <v>0</v>
      </c>
      <c r="G33" s="44">
        <f t="shared" si="4"/>
        <v>0</v>
      </c>
    </row>
    <row r="34" spans="1:8" ht="14.45" customHeight="1" x14ac:dyDescent="0.25">
      <c r="A34" s="55" t="s">
        <v>246</v>
      </c>
      <c r="B34" s="158">
        <v>24541140</v>
      </c>
      <c r="C34" s="44">
        <v>0</v>
      </c>
      <c r="D34" s="44">
        <v>24541140</v>
      </c>
      <c r="E34" s="44">
        <v>14219195.74</v>
      </c>
      <c r="F34" s="44">
        <v>14404717.74</v>
      </c>
      <c r="G34" s="44">
        <f t="shared" si="4"/>
        <v>-10136422.26</v>
      </c>
    </row>
    <row r="35" spans="1:8" ht="14.45" customHeight="1" x14ac:dyDescent="0.25">
      <c r="A35" s="55" t="s">
        <v>247</v>
      </c>
      <c r="B35" s="57">
        <v>0</v>
      </c>
      <c r="C35" s="44">
        <v>0</v>
      </c>
      <c r="D35" s="44">
        <v>0</v>
      </c>
      <c r="E35" s="44">
        <v>172</v>
      </c>
      <c r="F35" s="44">
        <v>0</v>
      </c>
      <c r="G35" s="44">
        <f t="shared" ref="G35" si="5">G36</f>
        <v>0</v>
      </c>
    </row>
    <row r="36" spans="1:8" ht="14.45" customHeight="1" x14ac:dyDescent="0.25">
      <c r="A36" s="72" t="s">
        <v>248</v>
      </c>
      <c r="B36" s="57">
        <v>0</v>
      </c>
      <c r="C36" s="44">
        <v>0</v>
      </c>
      <c r="D36" s="44">
        <v>0</v>
      </c>
      <c r="E36" s="44">
        <v>172</v>
      </c>
      <c r="F36" s="44">
        <v>0</v>
      </c>
      <c r="G36" s="44">
        <f>F36-B36</f>
        <v>0</v>
      </c>
    </row>
    <row r="37" spans="1:8" ht="14.45" customHeight="1" x14ac:dyDescent="0.25">
      <c r="A37" s="55" t="s">
        <v>249</v>
      </c>
      <c r="B37" s="44">
        <f>SUM(B38:B39)</f>
        <v>119685556.28</v>
      </c>
      <c r="C37" s="44">
        <f t="shared" ref="C37:G37" si="6">C38+C39</f>
        <v>1222475.3199999998</v>
      </c>
      <c r="D37" s="44">
        <f t="shared" si="6"/>
        <v>120908031.59999999</v>
      </c>
      <c r="E37" s="44">
        <f t="shared" si="6"/>
        <v>104594.63</v>
      </c>
      <c r="F37" s="44">
        <f t="shared" si="6"/>
        <v>104594.63</v>
      </c>
      <c r="G37" s="44">
        <f t="shared" si="6"/>
        <v>-119580961.65000001</v>
      </c>
    </row>
    <row r="38" spans="1:8" x14ac:dyDescent="0.25">
      <c r="A38" s="72" t="s">
        <v>250</v>
      </c>
      <c r="B38" s="57">
        <v>0</v>
      </c>
      <c r="C38" s="44">
        <v>0</v>
      </c>
      <c r="D38" s="44">
        <v>0</v>
      </c>
      <c r="E38" s="44">
        <v>0</v>
      </c>
      <c r="F38" s="44">
        <v>0</v>
      </c>
      <c r="G38" s="44">
        <f>F38-B38</f>
        <v>0</v>
      </c>
    </row>
    <row r="39" spans="1:8" x14ac:dyDescent="0.25">
      <c r="A39" s="72" t="s">
        <v>251</v>
      </c>
      <c r="B39" s="57">
        <v>119685556.28</v>
      </c>
      <c r="C39" s="44">
        <v>1222475.3199999998</v>
      </c>
      <c r="D39" s="44">
        <v>120908031.59999999</v>
      </c>
      <c r="E39" s="44">
        <v>104594.63</v>
      </c>
      <c r="F39" s="44">
        <v>104594.63</v>
      </c>
      <c r="G39" s="44">
        <f>F39-B39</f>
        <v>-119580961.65000001</v>
      </c>
    </row>
    <row r="40" spans="1:8" x14ac:dyDescent="0.25">
      <c r="A40" s="42"/>
      <c r="B40" s="44"/>
      <c r="C40" s="44"/>
      <c r="D40" s="44"/>
      <c r="E40" s="44"/>
      <c r="F40" s="44"/>
      <c r="G40" s="44"/>
    </row>
    <row r="41" spans="1:8" x14ac:dyDescent="0.25">
      <c r="A41" s="3" t="s">
        <v>252</v>
      </c>
      <c r="B41" s="4">
        <f t="shared" ref="B41:G41" si="7">SUM(B9,B10,B11,B12,B13,B14,B15,B16,B28,B34,B35,B37)</f>
        <v>392081951.27999997</v>
      </c>
      <c r="C41" s="4">
        <f t="shared" si="7"/>
        <v>35761852.789999999</v>
      </c>
      <c r="D41" s="4">
        <f t="shared" si="7"/>
        <v>427843804.07000005</v>
      </c>
      <c r="E41" s="4">
        <f t="shared" si="7"/>
        <v>92615372.889999971</v>
      </c>
      <c r="F41" s="4">
        <f t="shared" si="7"/>
        <v>91329182.439999983</v>
      </c>
      <c r="G41" s="4">
        <f t="shared" si="7"/>
        <v>-300752768.84000003</v>
      </c>
    </row>
    <row r="42" spans="1:8" x14ac:dyDescent="0.25">
      <c r="A42" s="3" t="s">
        <v>253</v>
      </c>
      <c r="B42" s="87"/>
      <c r="C42" s="87"/>
      <c r="D42" s="87"/>
      <c r="E42" s="87"/>
      <c r="F42" s="87"/>
      <c r="G42" s="4">
        <f>IF(G41&gt;0,G41,0)</f>
        <v>0</v>
      </c>
    </row>
    <row r="43" spans="1:8" x14ac:dyDescent="0.25">
      <c r="A43" s="42"/>
      <c r="B43" s="46"/>
      <c r="C43" s="46"/>
      <c r="D43" s="46"/>
      <c r="E43" s="46"/>
      <c r="F43" s="46"/>
      <c r="G43" s="46"/>
    </row>
    <row r="44" spans="1:8" x14ac:dyDescent="0.25">
      <c r="A44" s="3" t="s">
        <v>254</v>
      </c>
      <c r="B44" s="46"/>
      <c r="C44" s="46"/>
      <c r="D44" s="46"/>
      <c r="E44" s="46"/>
      <c r="F44" s="46"/>
      <c r="G44" s="46"/>
    </row>
    <row r="45" spans="1:8" x14ac:dyDescent="0.25">
      <c r="A45" s="55" t="s">
        <v>255</v>
      </c>
      <c r="B45" s="44">
        <f t="shared" ref="B45:G45" si="8">SUM(B46:B53)</f>
        <v>163236221</v>
      </c>
      <c r="C45" s="44">
        <f t="shared" si="8"/>
        <v>11373983</v>
      </c>
      <c r="D45" s="44">
        <f t="shared" si="8"/>
        <v>174610204</v>
      </c>
      <c r="E45" s="44">
        <f t="shared" si="8"/>
        <v>47428983</v>
      </c>
      <c r="F45" s="44">
        <f t="shared" si="8"/>
        <v>47428983</v>
      </c>
      <c r="G45" s="44">
        <f t="shared" si="8"/>
        <v>-115807238</v>
      </c>
    </row>
    <row r="46" spans="1:8" x14ac:dyDescent="0.25">
      <c r="A46" s="74" t="s">
        <v>256</v>
      </c>
      <c r="B46" s="57">
        <v>0</v>
      </c>
      <c r="C46" s="44">
        <v>0</v>
      </c>
      <c r="D46" s="44">
        <v>0</v>
      </c>
      <c r="E46" s="44">
        <v>0</v>
      </c>
      <c r="F46" s="44">
        <v>0</v>
      </c>
      <c r="G46" s="44">
        <f>F46-B46</f>
        <v>0</v>
      </c>
    </row>
    <row r="47" spans="1:8" x14ac:dyDescent="0.25">
      <c r="A47" s="74" t="s">
        <v>257</v>
      </c>
      <c r="B47" s="57">
        <v>0</v>
      </c>
      <c r="C47" s="44">
        <v>0</v>
      </c>
      <c r="D47" s="44">
        <v>0</v>
      </c>
      <c r="E47" s="44">
        <v>0</v>
      </c>
      <c r="F47" s="44">
        <v>0</v>
      </c>
      <c r="G47" s="44">
        <f t="shared" ref="G47:G52" si="9">F47-B47</f>
        <v>0</v>
      </c>
    </row>
    <row r="48" spans="1:8" x14ac:dyDescent="0.25">
      <c r="A48" s="74" t="s">
        <v>258</v>
      </c>
      <c r="B48" s="57">
        <v>75920000</v>
      </c>
      <c r="C48" s="44">
        <v>-391347</v>
      </c>
      <c r="D48" s="155">
        <v>75528653</v>
      </c>
      <c r="E48" s="163">
        <v>22658595</v>
      </c>
      <c r="F48" s="44">
        <v>22658595</v>
      </c>
      <c r="G48" s="44">
        <f t="shared" si="9"/>
        <v>-53261405</v>
      </c>
      <c r="H48" s="150"/>
    </row>
    <row r="49" spans="1:8" ht="30" x14ac:dyDescent="0.25">
      <c r="A49" s="74" t="s">
        <v>259</v>
      </c>
      <c r="B49" s="57">
        <v>87316221</v>
      </c>
      <c r="C49" s="44">
        <v>11765330</v>
      </c>
      <c r="D49" s="155">
        <v>99081551</v>
      </c>
      <c r="E49" s="163">
        <v>24770388</v>
      </c>
      <c r="F49" s="44">
        <v>24770388</v>
      </c>
      <c r="G49" s="44">
        <f t="shared" si="9"/>
        <v>-62545833</v>
      </c>
      <c r="H49" s="150"/>
    </row>
    <row r="50" spans="1:8" x14ac:dyDescent="0.25">
      <c r="A50" s="74" t="s">
        <v>260</v>
      </c>
      <c r="B50" s="57">
        <v>0</v>
      </c>
      <c r="C50" s="44">
        <v>0</v>
      </c>
      <c r="D50" s="44">
        <v>0</v>
      </c>
      <c r="E50" s="44">
        <v>0</v>
      </c>
      <c r="F50" s="44">
        <v>0</v>
      </c>
      <c r="G50" s="44">
        <f t="shared" si="9"/>
        <v>0</v>
      </c>
    </row>
    <row r="51" spans="1:8" x14ac:dyDescent="0.25">
      <c r="A51" s="74" t="s">
        <v>261</v>
      </c>
      <c r="B51" s="57">
        <v>0</v>
      </c>
      <c r="C51" s="44">
        <v>0</v>
      </c>
      <c r="D51" s="44">
        <v>0</v>
      </c>
      <c r="E51" s="44">
        <v>0</v>
      </c>
      <c r="F51" s="44">
        <v>0</v>
      </c>
      <c r="G51" s="44">
        <f t="shared" si="9"/>
        <v>0</v>
      </c>
    </row>
    <row r="52" spans="1:8" ht="30" x14ac:dyDescent="0.25">
      <c r="A52" s="75" t="s">
        <v>262</v>
      </c>
      <c r="B52" s="57">
        <v>0</v>
      </c>
      <c r="C52" s="44">
        <v>0</v>
      </c>
      <c r="D52" s="44">
        <v>0</v>
      </c>
      <c r="E52" s="44">
        <v>0</v>
      </c>
      <c r="F52" s="44">
        <v>0</v>
      </c>
      <c r="G52" s="44">
        <f t="shared" si="9"/>
        <v>0</v>
      </c>
    </row>
    <row r="53" spans="1:8" x14ac:dyDescent="0.25">
      <c r="A53" s="72" t="s">
        <v>263</v>
      </c>
      <c r="B53" s="57">
        <v>0</v>
      </c>
      <c r="C53" s="44">
        <v>0</v>
      </c>
      <c r="D53" s="44">
        <v>0</v>
      </c>
      <c r="E53" s="44">
        <v>0</v>
      </c>
      <c r="F53" s="44">
        <v>0</v>
      </c>
      <c r="G53" s="44">
        <f>F53-B53</f>
        <v>0</v>
      </c>
    </row>
    <row r="54" spans="1:8" x14ac:dyDescent="0.25">
      <c r="A54" s="55" t="s">
        <v>264</v>
      </c>
      <c r="B54" s="44">
        <f t="shared" ref="B54:G54" si="10">SUM(B55:B58)</f>
        <v>0</v>
      </c>
      <c r="C54" s="44">
        <f t="shared" si="10"/>
        <v>0</v>
      </c>
      <c r="D54" s="44">
        <f t="shared" si="10"/>
        <v>0</v>
      </c>
      <c r="E54" s="44">
        <f t="shared" si="10"/>
        <v>0</v>
      </c>
      <c r="F54" s="44">
        <f t="shared" si="10"/>
        <v>0</v>
      </c>
      <c r="G54" s="44">
        <f t="shared" si="10"/>
        <v>0</v>
      </c>
    </row>
    <row r="55" spans="1:8" x14ac:dyDescent="0.25">
      <c r="A55" s="75" t="s">
        <v>265</v>
      </c>
      <c r="B55" s="57">
        <v>0</v>
      </c>
      <c r="C55" s="44">
        <v>0</v>
      </c>
      <c r="D55" s="44">
        <v>0</v>
      </c>
      <c r="E55" s="44">
        <v>0</v>
      </c>
      <c r="F55" s="44">
        <v>0</v>
      </c>
      <c r="G55" s="44">
        <f>F55-B55</f>
        <v>0</v>
      </c>
    </row>
    <row r="56" spans="1:8" x14ac:dyDescent="0.25">
      <c r="A56" s="74" t="s">
        <v>266</v>
      </c>
      <c r="B56" s="57">
        <v>0</v>
      </c>
      <c r="C56" s="44">
        <v>0</v>
      </c>
      <c r="D56" s="44">
        <v>0</v>
      </c>
      <c r="E56" s="44">
        <v>0</v>
      </c>
      <c r="F56" s="44">
        <v>0</v>
      </c>
      <c r="G56" s="44">
        <f t="shared" ref="G56:G58" si="11">F56-B56</f>
        <v>0</v>
      </c>
    </row>
    <row r="57" spans="1:8" x14ac:dyDescent="0.25">
      <c r="A57" s="74" t="s">
        <v>267</v>
      </c>
      <c r="B57" s="57">
        <v>0</v>
      </c>
      <c r="C57" s="44">
        <v>0</v>
      </c>
      <c r="D57" s="44">
        <v>0</v>
      </c>
      <c r="E57" s="44">
        <v>0</v>
      </c>
      <c r="F57" s="44">
        <v>0</v>
      </c>
      <c r="G57" s="44">
        <f t="shared" si="11"/>
        <v>0</v>
      </c>
    </row>
    <row r="58" spans="1:8" x14ac:dyDescent="0.25">
      <c r="A58" s="75" t="s">
        <v>268</v>
      </c>
      <c r="B58" s="57">
        <v>0</v>
      </c>
      <c r="C58" s="44">
        <v>0</v>
      </c>
      <c r="D58" s="44">
        <v>0</v>
      </c>
      <c r="E58" s="44">
        <v>0</v>
      </c>
      <c r="F58" s="44">
        <v>0</v>
      </c>
      <c r="G58" s="44">
        <f t="shared" si="11"/>
        <v>0</v>
      </c>
    </row>
    <row r="59" spans="1:8" x14ac:dyDescent="0.25">
      <c r="A59" s="55" t="s">
        <v>269</v>
      </c>
      <c r="B59" s="44">
        <f t="shared" ref="B59:G59" si="12">SUM(B60:B61)</f>
        <v>0</v>
      </c>
      <c r="C59" s="44">
        <f t="shared" si="12"/>
        <v>0</v>
      </c>
      <c r="D59" s="44">
        <f t="shared" si="12"/>
        <v>0</v>
      </c>
      <c r="E59" s="44">
        <f t="shared" si="12"/>
        <v>0</v>
      </c>
      <c r="F59" s="44">
        <f t="shared" si="12"/>
        <v>0</v>
      </c>
      <c r="G59" s="44">
        <f t="shared" si="12"/>
        <v>0</v>
      </c>
    </row>
    <row r="60" spans="1:8" x14ac:dyDescent="0.25">
      <c r="A60" s="74" t="s">
        <v>270</v>
      </c>
      <c r="B60" s="57">
        <v>0</v>
      </c>
      <c r="C60" s="44">
        <v>0</v>
      </c>
      <c r="D60" s="44">
        <v>0</v>
      </c>
      <c r="E60" s="44">
        <v>0</v>
      </c>
      <c r="F60" s="44">
        <v>0</v>
      </c>
      <c r="G60" s="44">
        <f>F60-B60</f>
        <v>0</v>
      </c>
    </row>
    <row r="61" spans="1:8" x14ac:dyDescent="0.25">
      <c r="A61" s="74" t="s">
        <v>271</v>
      </c>
      <c r="B61" s="57">
        <v>0</v>
      </c>
      <c r="C61" s="44">
        <v>0</v>
      </c>
      <c r="D61" s="44">
        <v>0</v>
      </c>
      <c r="E61" s="44">
        <v>0</v>
      </c>
      <c r="F61" s="44">
        <v>0</v>
      </c>
      <c r="G61" s="44">
        <f t="shared" ref="G61:G63" si="13">F61-B61</f>
        <v>0</v>
      </c>
    </row>
    <row r="62" spans="1:8" x14ac:dyDescent="0.25">
      <c r="A62" s="55" t="s">
        <v>272</v>
      </c>
      <c r="B62" s="57">
        <v>0</v>
      </c>
      <c r="C62" s="44">
        <v>0</v>
      </c>
      <c r="D62" s="44">
        <v>0</v>
      </c>
      <c r="E62" s="44">
        <v>0</v>
      </c>
      <c r="F62" s="44">
        <v>0</v>
      </c>
      <c r="G62" s="44">
        <f t="shared" si="13"/>
        <v>0</v>
      </c>
    </row>
    <row r="63" spans="1:8" x14ac:dyDescent="0.25">
      <c r="A63" s="55" t="s">
        <v>273</v>
      </c>
      <c r="B63" s="57">
        <v>0</v>
      </c>
      <c r="C63" s="44">
        <v>0</v>
      </c>
      <c r="D63" s="44">
        <v>0</v>
      </c>
      <c r="E63" s="44">
        <v>172</v>
      </c>
      <c r="F63" s="44">
        <v>0</v>
      </c>
      <c r="G63" s="44">
        <f t="shared" si="13"/>
        <v>0</v>
      </c>
    </row>
    <row r="64" spans="1:8" x14ac:dyDescent="0.25">
      <c r="A64" s="42"/>
      <c r="B64" s="46"/>
      <c r="C64" s="46"/>
      <c r="D64" s="46"/>
      <c r="E64" s="46"/>
      <c r="F64" s="46"/>
      <c r="G64" s="46"/>
    </row>
    <row r="65" spans="1:7" x14ac:dyDescent="0.25">
      <c r="A65" s="3" t="s">
        <v>274</v>
      </c>
      <c r="B65" s="4">
        <f t="shared" ref="B65:G65" si="14">B45+B54+B59+B62+B63</f>
        <v>163236221</v>
      </c>
      <c r="C65" s="4">
        <f t="shared" si="14"/>
        <v>11373983</v>
      </c>
      <c r="D65" s="4">
        <f t="shared" si="14"/>
        <v>174610204</v>
      </c>
      <c r="E65" s="4">
        <f t="shared" si="14"/>
        <v>47429155</v>
      </c>
      <c r="F65" s="4">
        <f t="shared" si="14"/>
        <v>47428983</v>
      </c>
      <c r="G65" s="4">
        <f t="shared" si="14"/>
        <v>-115807238</v>
      </c>
    </row>
    <row r="66" spans="1:7" x14ac:dyDescent="0.25">
      <c r="A66" s="42"/>
      <c r="B66" s="46"/>
      <c r="C66" s="46"/>
      <c r="D66" s="46"/>
      <c r="E66" s="46"/>
      <c r="F66" s="46"/>
      <c r="G66" s="46"/>
    </row>
    <row r="67" spans="1:7" x14ac:dyDescent="0.25">
      <c r="A67" s="3" t="s">
        <v>275</v>
      </c>
      <c r="B67" s="4">
        <v>0</v>
      </c>
      <c r="C67" s="4">
        <v>0</v>
      </c>
      <c r="D67" s="4">
        <v>0</v>
      </c>
      <c r="E67" s="4">
        <v>0</v>
      </c>
      <c r="F67" s="4">
        <v>0</v>
      </c>
      <c r="G67" s="4">
        <f t="shared" ref="G67" si="15">G68</f>
        <v>0</v>
      </c>
    </row>
    <row r="68" spans="1:7" x14ac:dyDescent="0.25">
      <c r="A68" s="55" t="s">
        <v>276</v>
      </c>
      <c r="B68" s="57">
        <v>0</v>
      </c>
      <c r="C68" s="44">
        <v>0</v>
      </c>
      <c r="D68" s="44">
        <v>0</v>
      </c>
      <c r="E68" s="44">
        <v>0</v>
      </c>
      <c r="F68" s="44">
        <v>0</v>
      </c>
      <c r="G68" s="44">
        <f>F68-B68</f>
        <v>0</v>
      </c>
    </row>
    <row r="69" spans="1:7" x14ac:dyDescent="0.25">
      <c r="A69" s="42"/>
      <c r="B69" s="46"/>
      <c r="C69" s="46"/>
      <c r="D69" s="46"/>
      <c r="E69" s="46"/>
      <c r="F69" s="46"/>
      <c r="G69" s="46"/>
    </row>
    <row r="70" spans="1:7" x14ac:dyDescent="0.25">
      <c r="A70" s="3" t="s">
        <v>277</v>
      </c>
      <c r="B70" s="4">
        <f t="shared" ref="B70:G70" si="16">B41+B65+B67</f>
        <v>555318172.27999997</v>
      </c>
      <c r="C70" s="4">
        <f t="shared" si="16"/>
        <v>47135835.789999999</v>
      </c>
      <c r="D70" s="4">
        <f t="shared" si="16"/>
        <v>602454008.07000005</v>
      </c>
      <c r="E70" s="4">
        <f t="shared" si="16"/>
        <v>140044527.88999999</v>
      </c>
      <c r="F70" s="4">
        <f t="shared" si="16"/>
        <v>138758165.44</v>
      </c>
      <c r="G70" s="4">
        <f t="shared" si="16"/>
        <v>-416560006.84000003</v>
      </c>
    </row>
    <row r="71" spans="1:7" x14ac:dyDescent="0.25">
      <c r="A71" s="42"/>
      <c r="B71" s="46"/>
      <c r="C71" s="46"/>
      <c r="D71" s="46"/>
      <c r="E71" s="46"/>
      <c r="F71" s="46"/>
      <c r="G71" s="46"/>
    </row>
    <row r="72" spans="1:7" x14ac:dyDescent="0.25">
      <c r="A72" s="3" t="s">
        <v>278</v>
      </c>
      <c r="B72" s="46"/>
      <c r="C72" s="46"/>
      <c r="D72" s="46"/>
      <c r="E72" s="46"/>
      <c r="F72" s="46"/>
      <c r="G72" s="46"/>
    </row>
    <row r="73" spans="1:7" ht="30" x14ac:dyDescent="0.25">
      <c r="A73" s="64" t="s">
        <v>279</v>
      </c>
      <c r="B73" s="57">
        <v>0</v>
      </c>
      <c r="C73" s="44">
        <v>0</v>
      </c>
      <c r="D73" s="44">
        <v>0</v>
      </c>
      <c r="E73" s="44">
        <v>0</v>
      </c>
      <c r="F73" s="44">
        <v>0</v>
      </c>
      <c r="G73" s="44">
        <f>F73-B73</f>
        <v>0</v>
      </c>
    </row>
    <row r="74" spans="1:7" ht="30" x14ac:dyDescent="0.25">
      <c r="A74" s="64" t="s">
        <v>280</v>
      </c>
      <c r="B74" s="57">
        <v>0</v>
      </c>
      <c r="C74" s="44">
        <v>0</v>
      </c>
      <c r="D74" s="44">
        <v>0</v>
      </c>
      <c r="E74" s="44">
        <v>0</v>
      </c>
      <c r="F74" s="44">
        <v>0</v>
      </c>
      <c r="G74" s="44">
        <f>F74-B74</f>
        <v>0</v>
      </c>
    </row>
    <row r="75" spans="1:7" x14ac:dyDescent="0.25">
      <c r="A75" s="19" t="s">
        <v>281</v>
      </c>
      <c r="B75" s="4">
        <f t="shared" ref="B75:G75" si="17">B73+B74</f>
        <v>0</v>
      </c>
      <c r="C75" s="4">
        <f t="shared" si="17"/>
        <v>0</v>
      </c>
      <c r="D75" s="4">
        <f t="shared" si="17"/>
        <v>0</v>
      </c>
      <c r="E75" s="4">
        <f t="shared" si="17"/>
        <v>0</v>
      </c>
      <c r="F75" s="4">
        <f t="shared" si="17"/>
        <v>0</v>
      </c>
      <c r="G75" s="4">
        <f t="shared" si="17"/>
        <v>0</v>
      </c>
    </row>
    <row r="76" spans="1:7" x14ac:dyDescent="0.25">
      <c r="A76" s="52"/>
      <c r="B76" s="76"/>
      <c r="C76" s="76"/>
      <c r="D76" s="76"/>
      <c r="E76" s="76"/>
      <c r="F76" s="76"/>
      <c r="G76" s="76"/>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outlinePr summaryBelow="0"/>
    <pageSetUpPr fitToPage="1"/>
  </sheetPr>
  <dimension ref="A1:N160"/>
  <sheetViews>
    <sheetView showGridLines="0" topLeftCell="A133" zoomScale="85" zoomScaleNormal="85" workbookViewId="0">
      <selection sqref="A1:G16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 min="9" max="9" width="16.42578125" bestFit="1" customWidth="1"/>
    <col min="10" max="10" width="15.140625" bestFit="1" customWidth="1"/>
    <col min="11" max="11" width="16.28515625" bestFit="1" customWidth="1"/>
    <col min="12" max="13" width="15.140625" bestFit="1" customWidth="1"/>
    <col min="14" max="14" width="16.28515625" bestFit="1" customWidth="1"/>
  </cols>
  <sheetData>
    <row r="1" spans="1:14" ht="40.9" customHeight="1" x14ac:dyDescent="0.25">
      <c r="A1" s="209" t="s">
        <v>282</v>
      </c>
      <c r="B1" s="202"/>
      <c r="C1" s="202"/>
      <c r="D1" s="202"/>
      <c r="E1" s="202"/>
      <c r="F1" s="202"/>
      <c r="G1" s="203"/>
    </row>
    <row r="2" spans="1:14" x14ac:dyDescent="0.25">
      <c r="A2" s="114" t="str">
        <f>'Formato 1'!A2</f>
        <v>MUNICIPIO DE ACAMBARO, GTO.</v>
      </c>
      <c r="B2" s="114"/>
      <c r="C2" s="114"/>
      <c r="D2" s="114"/>
      <c r="E2" s="114"/>
      <c r="F2" s="114"/>
      <c r="G2" s="114"/>
    </row>
    <row r="3" spans="1:14" x14ac:dyDescent="0.25">
      <c r="A3" s="115" t="s">
        <v>283</v>
      </c>
      <c r="B3" s="115"/>
      <c r="C3" s="115"/>
      <c r="D3" s="115"/>
      <c r="E3" s="115"/>
      <c r="F3" s="115"/>
      <c r="G3" s="115"/>
    </row>
    <row r="4" spans="1:14" x14ac:dyDescent="0.25">
      <c r="A4" s="115" t="s">
        <v>284</v>
      </c>
      <c r="B4" s="115"/>
      <c r="C4" s="115"/>
      <c r="D4" s="115"/>
      <c r="E4" s="115"/>
      <c r="F4" s="115"/>
      <c r="G4" s="115"/>
    </row>
    <row r="5" spans="1:14" x14ac:dyDescent="0.25">
      <c r="A5" s="115" t="str">
        <f>'Formato 3'!A4</f>
        <v>DEL 1 DE ENERO DEL 2024 AL 31 DE MARZO DEL 2024</v>
      </c>
      <c r="B5" s="115"/>
      <c r="C5" s="115"/>
      <c r="D5" s="115"/>
      <c r="E5" s="115"/>
      <c r="F5" s="115"/>
      <c r="G5" s="115"/>
    </row>
    <row r="6" spans="1:14" ht="41.45" customHeight="1" x14ac:dyDescent="0.25">
      <c r="A6" s="116" t="s">
        <v>2</v>
      </c>
      <c r="B6" s="116"/>
      <c r="C6" s="116"/>
      <c r="D6" s="116"/>
      <c r="E6" s="116"/>
      <c r="F6" s="116"/>
      <c r="G6" s="116"/>
    </row>
    <row r="7" spans="1:14" x14ac:dyDescent="0.25">
      <c r="A7" s="207" t="s">
        <v>4</v>
      </c>
      <c r="B7" s="207" t="s">
        <v>285</v>
      </c>
      <c r="C7" s="207"/>
      <c r="D7" s="207"/>
      <c r="E7" s="207"/>
      <c r="F7" s="207"/>
      <c r="G7" s="208" t="s">
        <v>286</v>
      </c>
    </row>
    <row r="8" spans="1:14" ht="30" x14ac:dyDescent="0.25">
      <c r="A8" s="207"/>
      <c r="B8" s="7" t="s">
        <v>287</v>
      </c>
      <c r="C8" s="7" t="s">
        <v>288</v>
      </c>
      <c r="D8" s="7" t="s">
        <v>289</v>
      </c>
      <c r="E8" s="7" t="s">
        <v>175</v>
      </c>
      <c r="F8" s="7" t="s">
        <v>290</v>
      </c>
      <c r="G8" s="207"/>
    </row>
    <row r="9" spans="1:14" s="156" customFormat="1" x14ac:dyDescent="0.25">
      <c r="A9" s="161" t="s">
        <v>291</v>
      </c>
      <c r="B9" s="154">
        <f t="shared" ref="B9:G9" si="0">SUM(B10,B18,B28,B38,B48,B58,B62,B71,B75)</f>
        <v>279136897.78999996</v>
      </c>
      <c r="C9" s="154">
        <f t="shared" si="0"/>
        <v>35591314.680000007</v>
      </c>
      <c r="D9" s="154">
        <f t="shared" si="0"/>
        <v>314728212.46999997</v>
      </c>
      <c r="E9" s="154">
        <f t="shared" si="0"/>
        <v>54415403.080000006</v>
      </c>
      <c r="F9" s="154">
        <f t="shared" si="0"/>
        <v>52556991.210000001</v>
      </c>
      <c r="G9" s="154">
        <f t="shared" si="0"/>
        <v>260312809.39000002</v>
      </c>
      <c r="I9" s="157"/>
      <c r="J9" s="157"/>
      <c r="K9" s="157"/>
      <c r="L9" s="157"/>
      <c r="M9" s="157"/>
      <c r="N9" s="157"/>
    </row>
    <row r="10" spans="1:14" x14ac:dyDescent="0.25">
      <c r="A10" s="78" t="s">
        <v>292</v>
      </c>
      <c r="B10" s="154">
        <f t="shared" ref="B10:G10" si="1">SUM(B11:B17)</f>
        <v>174636188.83999997</v>
      </c>
      <c r="C10" s="154">
        <f t="shared" si="1"/>
        <v>10009851.630000001</v>
      </c>
      <c r="D10" s="154">
        <f t="shared" si="1"/>
        <v>184646040.46999997</v>
      </c>
      <c r="E10" s="154">
        <f t="shared" si="1"/>
        <v>38641195.710000008</v>
      </c>
      <c r="F10" s="154">
        <f t="shared" si="1"/>
        <v>37458682.440000005</v>
      </c>
      <c r="G10" s="154">
        <f t="shared" si="1"/>
        <v>146004844.75999999</v>
      </c>
      <c r="I10" s="151"/>
      <c r="J10" s="151"/>
      <c r="K10" s="151"/>
      <c r="L10" s="151"/>
      <c r="M10" s="151"/>
      <c r="N10" s="151"/>
    </row>
    <row r="11" spans="1:14" x14ac:dyDescent="0.25">
      <c r="A11" s="79" t="s">
        <v>293</v>
      </c>
      <c r="B11" s="71">
        <v>108945432.03</v>
      </c>
      <c r="C11" s="71">
        <v>1375368</v>
      </c>
      <c r="D11" s="71">
        <f>B11+C11</f>
        <v>110320800.03</v>
      </c>
      <c r="E11" s="71">
        <v>24969497.870000005</v>
      </c>
      <c r="F11" s="71">
        <v>24969497.870000005</v>
      </c>
      <c r="G11" s="71">
        <f>D11-E11</f>
        <v>85351302.159999996</v>
      </c>
      <c r="I11" s="150"/>
    </row>
    <row r="12" spans="1:14" x14ac:dyDescent="0.25">
      <c r="A12" s="79" t="s">
        <v>294</v>
      </c>
      <c r="B12" s="71">
        <v>1948000</v>
      </c>
      <c r="C12" s="71">
        <v>0</v>
      </c>
      <c r="D12" s="71">
        <v>1948000</v>
      </c>
      <c r="E12" s="71">
        <v>216768.47</v>
      </c>
      <c r="F12" s="71">
        <v>216768.47</v>
      </c>
      <c r="G12" s="71">
        <f t="shared" ref="G12:G17" si="2">D12-E12</f>
        <v>1731231.53</v>
      </c>
    </row>
    <row r="13" spans="1:14" x14ac:dyDescent="0.25">
      <c r="A13" s="79" t="s">
        <v>295</v>
      </c>
      <c r="B13" s="71">
        <v>17480220.450000003</v>
      </c>
      <c r="C13" s="71">
        <v>221873.23000000068</v>
      </c>
      <c r="D13" s="71">
        <f>B13+C13</f>
        <v>17702093.680000003</v>
      </c>
      <c r="E13" s="71">
        <v>249600</v>
      </c>
      <c r="F13" s="71">
        <v>249600</v>
      </c>
      <c r="G13" s="71">
        <f t="shared" si="2"/>
        <v>17452493.680000003</v>
      </c>
    </row>
    <row r="14" spans="1:14" x14ac:dyDescent="0.25">
      <c r="A14" s="79" t="s">
        <v>296</v>
      </c>
      <c r="B14" s="71">
        <v>42683629.599999987</v>
      </c>
      <c r="C14" s="71">
        <v>5412610.4000000004</v>
      </c>
      <c r="D14" s="71">
        <f>B14+C14</f>
        <v>48096239.999999985</v>
      </c>
      <c r="E14" s="71">
        <v>11710362.880000005</v>
      </c>
      <c r="F14" s="71">
        <v>10609402.870000003</v>
      </c>
      <c r="G14" s="71">
        <f t="shared" si="2"/>
        <v>36385877.119999982</v>
      </c>
    </row>
    <row r="15" spans="1:14" x14ac:dyDescent="0.25">
      <c r="A15" s="79" t="s">
        <v>297</v>
      </c>
      <c r="B15" s="71">
        <v>3578906.76</v>
      </c>
      <c r="C15" s="71">
        <v>3000000</v>
      </c>
      <c r="D15" s="71">
        <v>6578906.7599999998</v>
      </c>
      <c r="E15" s="71">
        <v>1494966.4900000002</v>
      </c>
      <c r="F15" s="71">
        <v>1413413.2300000002</v>
      </c>
      <c r="G15" s="71">
        <f t="shared" si="2"/>
        <v>5083940.2699999996</v>
      </c>
    </row>
    <row r="16" spans="1:14" x14ac:dyDescent="0.25">
      <c r="A16" s="79" t="s">
        <v>298</v>
      </c>
      <c r="B16" s="71">
        <v>0</v>
      </c>
      <c r="C16" s="71">
        <v>0</v>
      </c>
      <c r="D16" s="71">
        <v>0</v>
      </c>
      <c r="E16" s="71">
        <v>0</v>
      </c>
      <c r="F16" s="71">
        <v>0</v>
      </c>
      <c r="G16" s="71">
        <f t="shared" si="2"/>
        <v>0</v>
      </c>
    </row>
    <row r="17" spans="1:10" x14ac:dyDescent="0.25">
      <c r="A17" s="79" t="s">
        <v>299</v>
      </c>
      <c r="B17" s="71">
        <v>0</v>
      </c>
      <c r="C17" s="71">
        <v>0</v>
      </c>
      <c r="D17" s="71">
        <v>0</v>
      </c>
      <c r="E17" s="71">
        <v>0</v>
      </c>
      <c r="F17" s="71">
        <v>0</v>
      </c>
      <c r="G17" s="71">
        <f t="shared" si="2"/>
        <v>0</v>
      </c>
      <c r="J17" s="150"/>
    </row>
    <row r="18" spans="1:10" x14ac:dyDescent="0.25">
      <c r="A18" s="78" t="s">
        <v>300</v>
      </c>
      <c r="B18" s="77">
        <f t="shared" ref="B18:G18" si="3">SUM(B19:B27)</f>
        <v>15573821.43</v>
      </c>
      <c r="C18" s="77">
        <f t="shared" si="3"/>
        <v>4980192.4000000004</v>
      </c>
      <c r="D18" s="77">
        <f t="shared" si="3"/>
        <v>20554013.829999998</v>
      </c>
      <c r="E18" s="77">
        <f t="shared" si="3"/>
        <v>3431591.1199999996</v>
      </c>
      <c r="F18" s="77">
        <f t="shared" si="3"/>
        <v>3419412.7199999997</v>
      </c>
      <c r="G18" s="77">
        <f t="shared" si="3"/>
        <v>17122422.710000001</v>
      </c>
    </row>
    <row r="19" spans="1:10" x14ac:dyDescent="0.25">
      <c r="A19" s="79" t="s">
        <v>301</v>
      </c>
      <c r="B19" s="71">
        <v>1720300</v>
      </c>
      <c r="C19" s="71">
        <v>0</v>
      </c>
      <c r="D19" s="71">
        <v>1720300</v>
      </c>
      <c r="E19" s="71">
        <v>382461.32</v>
      </c>
      <c r="F19" s="71">
        <v>370282.92000000004</v>
      </c>
      <c r="G19" s="71">
        <f>D19-E19</f>
        <v>1337838.68</v>
      </c>
    </row>
    <row r="20" spans="1:10" x14ac:dyDescent="0.25">
      <c r="A20" s="79" t="s">
        <v>302</v>
      </c>
      <c r="B20" s="71">
        <v>527021.42999999993</v>
      </c>
      <c r="C20" s="71">
        <v>5000</v>
      </c>
      <c r="D20" s="71">
        <v>532021.42999999993</v>
      </c>
      <c r="E20" s="71">
        <v>84250.73000000001</v>
      </c>
      <c r="F20" s="71">
        <v>84250.73000000001</v>
      </c>
      <c r="G20" s="71">
        <f t="shared" ref="G20:G27" si="4">D20-E20</f>
        <v>447770.69999999995</v>
      </c>
    </row>
    <row r="21" spans="1:10" x14ac:dyDescent="0.25">
      <c r="A21" s="79" t="s">
        <v>303</v>
      </c>
      <c r="B21" s="71">
        <v>0</v>
      </c>
      <c r="C21" s="71">
        <v>0</v>
      </c>
      <c r="D21" s="71">
        <v>0</v>
      </c>
      <c r="E21" s="71">
        <v>0</v>
      </c>
      <c r="F21" s="71">
        <v>0</v>
      </c>
      <c r="G21" s="71">
        <f t="shared" si="4"/>
        <v>0</v>
      </c>
    </row>
    <row r="22" spans="1:10" x14ac:dyDescent="0.25">
      <c r="A22" s="79" t="s">
        <v>304</v>
      </c>
      <c r="B22" s="71">
        <v>597000</v>
      </c>
      <c r="C22" s="71">
        <v>8500</v>
      </c>
      <c r="D22" s="71">
        <v>605500</v>
      </c>
      <c r="E22" s="71">
        <v>67400.08</v>
      </c>
      <c r="F22" s="71">
        <v>67400.08</v>
      </c>
      <c r="G22" s="71">
        <f t="shared" si="4"/>
        <v>538099.92000000004</v>
      </c>
    </row>
    <row r="23" spans="1:10" x14ac:dyDescent="0.25">
      <c r="A23" s="79" t="s">
        <v>305</v>
      </c>
      <c r="B23" s="71">
        <v>95000</v>
      </c>
      <c r="C23" s="71">
        <v>0</v>
      </c>
      <c r="D23" s="71">
        <v>95000</v>
      </c>
      <c r="E23" s="71">
        <v>1250</v>
      </c>
      <c r="F23" s="71">
        <v>1250</v>
      </c>
      <c r="G23" s="71">
        <f t="shared" si="4"/>
        <v>93750</v>
      </c>
    </row>
    <row r="24" spans="1:10" x14ac:dyDescent="0.25">
      <c r="A24" s="79" t="s">
        <v>306</v>
      </c>
      <c r="B24" s="71">
        <v>10000000</v>
      </c>
      <c r="C24" s="71">
        <v>5000000</v>
      </c>
      <c r="D24" s="71">
        <v>15000000</v>
      </c>
      <c r="E24" s="71">
        <v>2488085.34</v>
      </c>
      <c r="F24" s="71">
        <v>2488085.34</v>
      </c>
      <c r="G24" s="71">
        <f t="shared" si="4"/>
        <v>12511914.66</v>
      </c>
    </row>
    <row r="25" spans="1:10" x14ac:dyDescent="0.25">
      <c r="A25" s="79" t="s">
        <v>307</v>
      </c>
      <c r="B25" s="71">
        <v>683000</v>
      </c>
      <c r="C25" s="71">
        <v>0</v>
      </c>
      <c r="D25" s="71">
        <v>683000</v>
      </c>
      <c r="E25" s="71">
        <v>2600</v>
      </c>
      <c r="F25" s="71">
        <v>2600</v>
      </c>
      <c r="G25" s="71">
        <f t="shared" si="4"/>
        <v>680400</v>
      </c>
    </row>
    <row r="26" spans="1:10" x14ac:dyDescent="0.25">
      <c r="A26" s="79" t="s">
        <v>308</v>
      </c>
      <c r="B26" s="71">
        <v>0</v>
      </c>
      <c r="C26" s="71">
        <v>0</v>
      </c>
      <c r="D26" s="71">
        <v>0</v>
      </c>
      <c r="E26" s="71">
        <v>0</v>
      </c>
      <c r="F26" s="71">
        <v>0</v>
      </c>
      <c r="G26" s="71">
        <f t="shared" si="4"/>
        <v>0</v>
      </c>
    </row>
    <row r="27" spans="1:10" x14ac:dyDescent="0.25">
      <c r="A27" s="79" t="s">
        <v>309</v>
      </c>
      <c r="B27" s="71">
        <v>1951500</v>
      </c>
      <c r="C27" s="71">
        <v>-33307.599999999999</v>
      </c>
      <c r="D27" s="71">
        <v>1918192.4</v>
      </c>
      <c r="E27" s="71">
        <v>405543.65</v>
      </c>
      <c r="F27" s="71">
        <v>405543.65</v>
      </c>
      <c r="G27" s="71">
        <f t="shared" si="4"/>
        <v>1512648.75</v>
      </c>
    </row>
    <row r="28" spans="1:10" x14ac:dyDescent="0.25">
      <c r="A28" s="78" t="s">
        <v>310</v>
      </c>
      <c r="B28" s="77">
        <f t="shared" ref="B28:G28" si="5">SUM(B29:B37)</f>
        <v>27987000</v>
      </c>
      <c r="C28" s="77">
        <f t="shared" si="5"/>
        <v>-578636</v>
      </c>
      <c r="D28" s="77">
        <f t="shared" si="5"/>
        <v>27408364</v>
      </c>
      <c r="E28" s="77">
        <f t="shared" si="5"/>
        <v>3766540.6100000003</v>
      </c>
      <c r="F28" s="77">
        <f t="shared" si="5"/>
        <v>3102820.4099999997</v>
      </c>
      <c r="G28" s="77">
        <f t="shared" si="5"/>
        <v>23641823.390000001</v>
      </c>
    </row>
    <row r="29" spans="1:10" x14ac:dyDescent="0.25">
      <c r="A29" s="79" t="s">
        <v>311</v>
      </c>
      <c r="B29" s="71">
        <v>3455500</v>
      </c>
      <c r="C29" s="71">
        <v>0</v>
      </c>
      <c r="D29" s="71">
        <v>3455500</v>
      </c>
      <c r="E29" s="71">
        <v>443742.19</v>
      </c>
      <c r="F29" s="71">
        <v>443742.19</v>
      </c>
      <c r="G29" s="71">
        <f>D29-E29</f>
        <v>3011757.81</v>
      </c>
    </row>
    <row r="30" spans="1:10" x14ac:dyDescent="0.25">
      <c r="A30" s="79" t="s">
        <v>312</v>
      </c>
      <c r="B30" s="71">
        <v>2408500</v>
      </c>
      <c r="C30" s="71">
        <v>0</v>
      </c>
      <c r="D30" s="71">
        <v>2408500</v>
      </c>
      <c r="E30" s="71">
        <v>390634.23999999999</v>
      </c>
      <c r="F30" s="71">
        <v>390634.23999999999</v>
      </c>
      <c r="G30" s="71">
        <f t="shared" ref="G30:G37" si="6">D30-E30</f>
        <v>2017865.76</v>
      </c>
    </row>
    <row r="31" spans="1:10" x14ac:dyDescent="0.25">
      <c r="A31" s="79" t="s">
        <v>313</v>
      </c>
      <c r="B31" s="71">
        <v>705500</v>
      </c>
      <c r="C31" s="71">
        <v>50000</v>
      </c>
      <c r="D31" s="71">
        <v>755500</v>
      </c>
      <c r="E31" s="71">
        <v>96454.6</v>
      </c>
      <c r="F31" s="71">
        <v>96454.6</v>
      </c>
      <c r="G31" s="71">
        <f t="shared" si="6"/>
        <v>659045.4</v>
      </c>
    </row>
    <row r="32" spans="1:10" x14ac:dyDescent="0.25">
      <c r="A32" s="79" t="s">
        <v>314</v>
      </c>
      <c r="B32" s="71">
        <v>1385000</v>
      </c>
      <c r="C32" s="71">
        <v>0</v>
      </c>
      <c r="D32" s="71">
        <v>1385000</v>
      </c>
      <c r="E32" s="71">
        <v>30620.22</v>
      </c>
      <c r="F32" s="71">
        <v>30620.22</v>
      </c>
      <c r="G32" s="71">
        <f t="shared" si="6"/>
        <v>1354379.78</v>
      </c>
    </row>
    <row r="33" spans="1:7" ht="14.45" customHeight="1" x14ac:dyDescent="0.25">
      <c r="A33" s="79" t="s">
        <v>315</v>
      </c>
      <c r="B33" s="71">
        <v>1918000</v>
      </c>
      <c r="C33" s="71">
        <v>3364</v>
      </c>
      <c r="D33" s="71">
        <v>1921364</v>
      </c>
      <c r="E33" s="71">
        <v>181015.75</v>
      </c>
      <c r="F33" s="71">
        <v>181015.75</v>
      </c>
      <c r="G33" s="71">
        <f t="shared" si="6"/>
        <v>1740348.25</v>
      </c>
    </row>
    <row r="34" spans="1:7" ht="14.45" customHeight="1" x14ac:dyDescent="0.25">
      <c r="A34" s="79" t="s">
        <v>316</v>
      </c>
      <c r="B34" s="71">
        <v>1600000</v>
      </c>
      <c r="C34" s="71">
        <v>0</v>
      </c>
      <c r="D34" s="71">
        <v>1600000</v>
      </c>
      <c r="E34" s="71">
        <v>207000.11</v>
      </c>
      <c r="F34" s="71">
        <v>207000.11</v>
      </c>
      <c r="G34" s="71">
        <f t="shared" si="6"/>
        <v>1392999.8900000001</v>
      </c>
    </row>
    <row r="35" spans="1:7" ht="14.45" customHeight="1" x14ac:dyDescent="0.25">
      <c r="A35" s="79" t="s">
        <v>317</v>
      </c>
      <c r="B35" s="71">
        <v>349000</v>
      </c>
      <c r="C35" s="71">
        <v>20000</v>
      </c>
      <c r="D35" s="71">
        <v>369000</v>
      </c>
      <c r="E35" s="71">
        <v>23759.989999999998</v>
      </c>
      <c r="F35" s="71">
        <v>23759.989999999998</v>
      </c>
      <c r="G35" s="71">
        <f t="shared" si="6"/>
        <v>345240.01</v>
      </c>
    </row>
    <row r="36" spans="1:7" ht="14.45" customHeight="1" x14ac:dyDescent="0.25">
      <c r="A36" s="79" t="s">
        <v>318</v>
      </c>
      <c r="B36" s="71">
        <v>5913500</v>
      </c>
      <c r="C36" s="71">
        <v>128000</v>
      </c>
      <c r="D36" s="71">
        <v>6041500</v>
      </c>
      <c r="E36" s="71">
        <v>1044786.31</v>
      </c>
      <c r="F36" s="71">
        <v>1044786.3099999999</v>
      </c>
      <c r="G36" s="71">
        <f t="shared" si="6"/>
        <v>4996713.6899999995</v>
      </c>
    </row>
    <row r="37" spans="1:7" ht="14.45" customHeight="1" x14ac:dyDescent="0.25">
      <c r="A37" s="79" t="s">
        <v>319</v>
      </c>
      <c r="B37" s="71">
        <v>10252000</v>
      </c>
      <c r="C37" s="71">
        <v>-780000</v>
      </c>
      <c r="D37" s="71">
        <v>9472000</v>
      </c>
      <c r="E37" s="71">
        <v>1348527.2</v>
      </c>
      <c r="F37" s="71">
        <v>684807</v>
      </c>
      <c r="G37" s="71">
        <f t="shared" si="6"/>
        <v>8123472.7999999998</v>
      </c>
    </row>
    <row r="38" spans="1:7" x14ac:dyDescent="0.25">
      <c r="A38" s="78" t="s">
        <v>320</v>
      </c>
      <c r="B38" s="77">
        <f t="shared" ref="B38:G38" si="7">SUM(B39:B47)</f>
        <v>39341970.57</v>
      </c>
      <c r="C38" s="77">
        <f t="shared" si="7"/>
        <v>10894415.189999998</v>
      </c>
      <c r="D38" s="77">
        <f t="shared" si="7"/>
        <v>50236385.759999998</v>
      </c>
      <c r="E38" s="77">
        <f t="shared" si="7"/>
        <v>8549350.6400000006</v>
      </c>
      <c r="F38" s="77">
        <f t="shared" si="7"/>
        <v>8549350.6400000006</v>
      </c>
      <c r="G38" s="77">
        <f t="shared" si="7"/>
        <v>41687035.119999997</v>
      </c>
    </row>
    <row r="39" spans="1:7" x14ac:dyDescent="0.25">
      <c r="A39" s="79" t="s">
        <v>321</v>
      </c>
      <c r="B39" s="71">
        <v>0</v>
      </c>
      <c r="C39" s="71">
        <v>0</v>
      </c>
      <c r="D39" s="71">
        <v>0</v>
      </c>
      <c r="E39" s="71">
        <v>0</v>
      </c>
      <c r="F39" s="71">
        <v>0</v>
      </c>
      <c r="G39" s="71">
        <f>D39-E39</f>
        <v>0</v>
      </c>
    </row>
    <row r="40" spans="1:7" x14ac:dyDescent="0.25">
      <c r="A40" s="79" t="s">
        <v>322</v>
      </c>
      <c r="B40" s="71">
        <v>16283970.57</v>
      </c>
      <c r="C40" s="71">
        <v>280000</v>
      </c>
      <c r="D40" s="71">
        <v>16563970.57</v>
      </c>
      <c r="E40" s="71">
        <v>4362992.6500000004</v>
      </c>
      <c r="F40" s="71">
        <v>4362992.6500000004</v>
      </c>
      <c r="G40" s="71">
        <f t="shared" ref="G40:G47" si="8">D40-E40</f>
        <v>12200977.92</v>
      </c>
    </row>
    <row r="41" spans="1:7" x14ac:dyDescent="0.25">
      <c r="A41" s="79" t="s">
        <v>323</v>
      </c>
      <c r="B41" s="71">
        <v>3300000</v>
      </c>
      <c r="C41" s="71">
        <v>-1924779.36</v>
      </c>
      <c r="D41" s="71">
        <v>1375220.64</v>
      </c>
      <c r="E41" s="71">
        <v>0</v>
      </c>
      <c r="F41" s="71">
        <v>0</v>
      </c>
      <c r="G41" s="71">
        <f t="shared" si="8"/>
        <v>1375220.64</v>
      </c>
    </row>
    <row r="42" spans="1:7" x14ac:dyDescent="0.25">
      <c r="A42" s="79" t="s">
        <v>324</v>
      </c>
      <c r="B42" s="71">
        <v>19758000</v>
      </c>
      <c r="C42" s="71">
        <v>12539194.549999997</v>
      </c>
      <c r="D42" s="71">
        <v>32297194.549999997</v>
      </c>
      <c r="E42" s="71">
        <v>4186357.99</v>
      </c>
      <c r="F42" s="71">
        <v>4186357.99</v>
      </c>
      <c r="G42" s="71">
        <f t="shared" si="8"/>
        <v>28110836.559999995</v>
      </c>
    </row>
    <row r="43" spans="1:7" x14ac:dyDescent="0.25">
      <c r="A43" s="79" t="s">
        <v>325</v>
      </c>
      <c r="B43" s="71">
        <v>0</v>
      </c>
      <c r="C43" s="71">
        <v>0</v>
      </c>
      <c r="D43" s="71">
        <v>0</v>
      </c>
      <c r="E43" s="71">
        <v>0</v>
      </c>
      <c r="F43" s="71">
        <v>0</v>
      </c>
      <c r="G43" s="71">
        <f t="shared" si="8"/>
        <v>0</v>
      </c>
    </row>
    <row r="44" spans="1:7" x14ac:dyDescent="0.25">
      <c r="A44" s="79" t="s">
        <v>326</v>
      </c>
      <c r="B44" s="71">
        <v>0</v>
      </c>
      <c r="C44" s="71">
        <v>0</v>
      </c>
      <c r="D44" s="71">
        <v>0</v>
      </c>
      <c r="E44" s="71">
        <v>0</v>
      </c>
      <c r="F44" s="71">
        <v>0</v>
      </c>
      <c r="G44" s="71">
        <f t="shared" si="8"/>
        <v>0</v>
      </c>
    </row>
    <row r="45" spans="1:7" x14ac:dyDescent="0.25">
      <c r="A45" s="79" t="s">
        <v>327</v>
      </c>
      <c r="B45" s="71">
        <v>0</v>
      </c>
      <c r="C45" s="71">
        <v>0</v>
      </c>
      <c r="D45" s="71">
        <v>0</v>
      </c>
      <c r="E45" s="71">
        <v>0</v>
      </c>
      <c r="F45" s="71">
        <v>0</v>
      </c>
      <c r="G45" s="71">
        <f t="shared" si="8"/>
        <v>0</v>
      </c>
    </row>
    <row r="46" spans="1:7" x14ac:dyDescent="0.25">
      <c r="A46" s="79" t="s">
        <v>328</v>
      </c>
      <c r="B46" s="71">
        <v>0</v>
      </c>
      <c r="C46" s="71">
        <v>0</v>
      </c>
      <c r="D46" s="71">
        <v>0</v>
      </c>
      <c r="E46" s="71">
        <v>0</v>
      </c>
      <c r="F46" s="71">
        <v>0</v>
      </c>
      <c r="G46" s="71">
        <f t="shared" si="8"/>
        <v>0</v>
      </c>
    </row>
    <row r="47" spans="1:7" x14ac:dyDescent="0.25">
      <c r="A47" s="79" t="s">
        <v>329</v>
      </c>
      <c r="B47" s="71">
        <v>0</v>
      </c>
      <c r="C47" s="71">
        <v>0</v>
      </c>
      <c r="D47" s="71">
        <v>0</v>
      </c>
      <c r="E47" s="71">
        <v>0</v>
      </c>
      <c r="F47" s="71">
        <v>0</v>
      </c>
      <c r="G47" s="71">
        <f t="shared" si="8"/>
        <v>0</v>
      </c>
    </row>
    <row r="48" spans="1:7" x14ac:dyDescent="0.25">
      <c r="A48" s="78" t="s">
        <v>330</v>
      </c>
      <c r="B48" s="77">
        <f t="shared" ref="B48:G48" si="9">SUM(B49:B57)</f>
        <v>1611000</v>
      </c>
      <c r="C48" s="77">
        <f t="shared" si="9"/>
        <v>-412868.9</v>
      </c>
      <c r="D48" s="77">
        <f t="shared" si="9"/>
        <v>1198131.1000000001</v>
      </c>
      <c r="E48" s="77">
        <f t="shared" si="9"/>
        <v>26725</v>
      </c>
      <c r="F48" s="77">
        <f t="shared" si="9"/>
        <v>26725</v>
      </c>
      <c r="G48" s="77">
        <f t="shared" si="9"/>
        <v>1171406.1000000001</v>
      </c>
    </row>
    <row r="49" spans="1:7" x14ac:dyDescent="0.25">
      <c r="A49" s="79" t="s">
        <v>331</v>
      </c>
      <c r="B49" s="71">
        <v>570000</v>
      </c>
      <c r="C49" s="71">
        <v>0</v>
      </c>
      <c r="D49" s="71">
        <v>570000</v>
      </c>
      <c r="E49" s="71">
        <v>26725</v>
      </c>
      <c r="F49" s="71">
        <v>26725</v>
      </c>
      <c r="G49" s="71">
        <f>D49-E49</f>
        <v>543275</v>
      </c>
    </row>
    <row r="50" spans="1:7" x14ac:dyDescent="0.25">
      <c r="A50" s="79" t="s">
        <v>332</v>
      </c>
      <c r="B50" s="71">
        <v>50000</v>
      </c>
      <c r="C50" s="71">
        <v>0</v>
      </c>
      <c r="D50" s="71">
        <v>50000</v>
      </c>
      <c r="E50" s="71">
        <v>0</v>
      </c>
      <c r="F50" s="71">
        <v>0</v>
      </c>
      <c r="G50" s="71">
        <f t="shared" ref="G50:G57" si="10">D50-E50</f>
        <v>50000</v>
      </c>
    </row>
    <row r="51" spans="1:7" x14ac:dyDescent="0.25">
      <c r="A51" s="79" t="s">
        <v>333</v>
      </c>
      <c r="B51" s="71">
        <v>0</v>
      </c>
      <c r="C51" s="71">
        <v>0</v>
      </c>
      <c r="D51" s="71">
        <v>0</v>
      </c>
      <c r="E51" s="71">
        <v>0</v>
      </c>
      <c r="F51" s="71">
        <v>0</v>
      </c>
      <c r="G51" s="71">
        <f t="shared" si="10"/>
        <v>0</v>
      </c>
    </row>
    <row r="52" spans="1:7" x14ac:dyDescent="0.25">
      <c r="A52" s="79" t="s">
        <v>334</v>
      </c>
      <c r="B52" s="71">
        <v>0</v>
      </c>
      <c r="C52" s="71">
        <v>0</v>
      </c>
      <c r="D52" s="71">
        <v>0</v>
      </c>
      <c r="E52" s="71">
        <v>0</v>
      </c>
      <c r="F52" s="71">
        <v>0</v>
      </c>
      <c r="G52" s="71">
        <f t="shared" si="10"/>
        <v>0</v>
      </c>
    </row>
    <row r="53" spans="1:7" x14ac:dyDescent="0.25">
      <c r="A53" s="79" t="s">
        <v>335</v>
      </c>
      <c r="B53" s="71">
        <v>0</v>
      </c>
      <c r="C53" s="71">
        <v>0</v>
      </c>
      <c r="D53" s="71">
        <v>0</v>
      </c>
      <c r="E53" s="71">
        <v>0</v>
      </c>
      <c r="F53" s="71">
        <v>0</v>
      </c>
      <c r="G53" s="71">
        <f t="shared" si="10"/>
        <v>0</v>
      </c>
    </row>
    <row r="54" spans="1:7" x14ac:dyDescent="0.25">
      <c r="A54" s="79" t="s">
        <v>336</v>
      </c>
      <c r="B54" s="71">
        <v>311000</v>
      </c>
      <c r="C54" s="71">
        <v>-8500</v>
      </c>
      <c r="D54" s="71">
        <v>302500</v>
      </c>
      <c r="E54" s="71">
        <v>0</v>
      </c>
      <c r="F54" s="71">
        <v>0</v>
      </c>
      <c r="G54" s="71">
        <f t="shared" si="10"/>
        <v>302500</v>
      </c>
    </row>
    <row r="55" spans="1:7" x14ac:dyDescent="0.25">
      <c r="A55" s="79" t="s">
        <v>337</v>
      </c>
      <c r="B55" s="71">
        <v>30000</v>
      </c>
      <c r="C55" s="71">
        <v>0</v>
      </c>
      <c r="D55" s="71">
        <v>30000</v>
      </c>
      <c r="E55" s="71">
        <v>0</v>
      </c>
      <c r="F55" s="71">
        <v>0</v>
      </c>
      <c r="G55" s="71">
        <f t="shared" si="10"/>
        <v>30000</v>
      </c>
    </row>
    <row r="56" spans="1:7" x14ac:dyDescent="0.25">
      <c r="A56" s="79" t="s">
        <v>338</v>
      </c>
      <c r="B56" s="71">
        <v>500000</v>
      </c>
      <c r="C56" s="71">
        <v>-404368.9</v>
      </c>
      <c r="D56" s="71">
        <v>95631.099999999977</v>
      </c>
      <c r="E56" s="71">
        <v>0</v>
      </c>
      <c r="F56" s="71">
        <v>0</v>
      </c>
      <c r="G56" s="71">
        <f t="shared" si="10"/>
        <v>95631.099999999977</v>
      </c>
    </row>
    <row r="57" spans="1:7" x14ac:dyDescent="0.25">
      <c r="A57" s="79" t="s">
        <v>339</v>
      </c>
      <c r="B57" s="71">
        <v>150000</v>
      </c>
      <c r="C57" s="71">
        <v>0</v>
      </c>
      <c r="D57" s="71">
        <v>150000</v>
      </c>
      <c r="E57" s="71">
        <v>0</v>
      </c>
      <c r="F57" s="71">
        <v>0</v>
      </c>
      <c r="G57" s="71">
        <f t="shared" si="10"/>
        <v>150000</v>
      </c>
    </row>
    <row r="58" spans="1:7" x14ac:dyDescent="0.25">
      <c r="A58" s="78" t="s">
        <v>340</v>
      </c>
      <c r="B58" s="77">
        <f t="shared" ref="B58:G58" si="11">SUM(B59:B61)</f>
        <v>4418380</v>
      </c>
      <c r="C58" s="77">
        <f t="shared" si="11"/>
        <v>16441804.210000001</v>
      </c>
      <c r="D58" s="77">
        <f t="shared" si="11"/>
        <v>20860184.210000001</v>
      </c>
      <c r="E58" s="77">
        <f t="shared" si="11"/>
        <v>0</v>
      </c>
      <c r="F58" s="77">
        <f t="shared" si="11"/>
        <v>0</v>
      </c>
      <c r="G58" s="77">
        <f t="shared" si="11"/>
        <v>20860184.210000001</v>
      </c>
    </row>
    <row r="59" spans="1:7" x14ac:dyDescent="0.25">
      <c r="A59" s="79" t="s">
        <v>341</v>
      </c>
      <c r="B59" s="71">
        <v>3918380</v>
      </c>
      <c r="C59" s="71">
        <v>16441804.210000001</v>
      </c>
      <c r="D59" s="71">
        <v>20360184.210000001</v>
      </c>
      <c r="E59" s="71">
        <v>0</v>
      </c>
      <c r="F59" s="71">
        <v>0</v>
      </c>
      <c r="G59" s="71">
        <f>D59-E59</f>
        <v>20360184.210000001</v>
      </c>
    </row>
    <row r="60" spans="1:7" x14ac:dyDescent="0.25">
      <c r="A60" s="79" t="s">
        <v>342</v>
      </c>
      <c r="B60" s="71">
        <v>0</v>
      </c>
      <c r="C60" s="71">
        <v>0</v>
      </c>
      <c r="D60" s="71">
        <v>0</v>
      </c>
      <c r="E60" s="71">
        <v>0</v>
      </c>
      <c r="F60" s="71">
        <v>0</v>
      </c>
      <c r="G60" s="71">
        <f t="shared" ref="G60:G61" si="12">D60-E60</f>
        <v>0</v>
      </c>
    </row>
    <row r="61" spans="1:7" x14ac:dyDescent="0.25">
      <c r="A61" s="79" t="s">
        <v>343</v>
      </c>
      <c r="B61" s="71">
        <v>500000</v>
      </c>
      <c r="C61" s="71">
        <v>0</v>
      </c>
      <c r="D61" s="71">
        <v>500000</v>
      </c>
      <c r="E61" s="71">
        <v>0</v>
      </c>
      <c r="F61" s="71">
        <v>0</v>
      </c>
      <c r="G61" s="71">
        <f t="shared" si="12"/>
        <v>500000</v>
      </c>
    </row>
    <row r="62" spans="1:7" x14ac:dyDescent="0.25">
      <c r="A62" s="78" t="s">
        <v>344</v>
      </c>
      <c r="B62" s="77">
        <f t="shared" ref="B62:G62" si="13">SUM(B63:B67,B69:B70)</f>
        <v>12318536.949999999</v>
      </c>
      <c r="C62" s="77">
        <f t="shared" si="13"/>
        <v>-6037756.3499999978</v>
      </c>
      <c r="D62" s="77">
        <f t="shared" si="13"/>
        <v>6280780.6000000015</v>
      </c>
      <c r="E62" s="77">
        <f t="shared" si="13"/>
        <v>0</v>
      </c>
      <c r="F62" s="77">
        <f t="shared" si="13"/>
        <v>0</v>
      </c>
      <c r="G62" s="77">
        <f t="shared" si="13"/>
        <v>6280780.6000000015</v>
      </c>
    </row>
    <row r="63" spans="1:7" x14ac:dyDescent="0.25">
      <c r="A63" s="79" t="s">
        <v>345</v>
      </c>
      <c r="B63" s="71">
        <v>0</v>
      </c>
      <c r="C63" s="71">
        <v>0</v>
      </c>
      <c r="D63" s="71">
        <v>0</v>
      </c>
      <c r="E63" s="71">
        <v>0</v>
      </c>
      <c r="F63" s="71">
        <v>0</v>
      </c>
      <c r="G63" s="71">
        <f>D63-E63</f>
        <v>0</v>
      </c>
    </row>
    <row r="64" spans="1:7" x14ac:dyDescent="0.25">
      <c r="A64" s="79" t="s">
        <v>346</v>
      </c>
      <c r="B64" s="71">
        <v>0</v>
      </c>
      <c r="C64" s="71">
        <v>0</v>
      </c>
      <c r="D64" s="71">
        <v>0</v>
      </c>
      <c r="E64" s="71">
        <v>0</v>
      </c>
      <c r="F64" s="71">
        <v>0</v>
      </c>
      <c r="G64" s="71">
        <f t="shared" ref="G64:G70" si="14">D64-E64</f>
        <v>0</v>
      </c>
    </row>
    <row r="65" spans="1:7" x14ac:dyDescent="0.25">
      <c r="A65" s="79" t="s">
        <v>347</v>
      </c>
      <c r="B65" s="71">
        <v>0</v>
      </c>
      <c r="C65" s="71">
        <v>0</v>
      </c>
      <c r="D65" s="71">
        <v>0</v>
      </c>
      <c r="E65" s="71">
        <v>0</v>
      </c>
      <c r="F65" s="71">
        <v>0</v>
      </c>
      <c r="G65" s="71">
        <f t="shared" si="14"/>
        <v>0</v>
      </c>
    </row>
    <row r="66" spans="1:7" x14ac:dyDescent="0.25">
      <c r="A66" s="79" t="s">
        <v>348</v>
      </c>
      <c r="B66" s="71">
        <v>0</v>
      </c>
      <c r="C66" s="71">
        <v>0</v>
      </c>
      <c r="D66" s="71">
        <v>0</v>
      </c>
      <c r="E66" s="71">
        <v>0</v>
      </c>
      <c r="F66" s="71">
        <v>0</v>
      </c>
      <c r="G66" s="71">
        <f t="shared" si="14"/>
        <v>0</v>
      </c>
    </row>
    <row r="67" spans="1:7" x14ac:dyDescent="0.25">
      <c r="A67" s="79" t="s">
        <v>349</v>
      </c>
      <c r="B67" s="71">
        <v>0</v>
      </c>
      <c r="C67" s="71">
        <v>0</v>
      </c>
      <c r="D67" s="71">
        <v>0</v>
      </c>
      <c r="E67" s="71">
        <v>0</v>
      </c>
      <c r="F67" s="71">
        <v>0</v>
      </c>
      <c r="G67" s="71">
        <f t="shared" si="14"/>
        <v>0</v>
      </c>
    </row>
    <row r="68" spans="1:7" x14ac:dyDescent="0.25">
      <c r="A68" s="79" t="s">
        <v>350</v>
      </c>
      <c r="B68" s="71">
        <v>0</v>
      </c>
      <c r="C68" s="71">
        <v>0</v>
      </c>
      <c r="D68" s="71">
        <v>0</v>
      </c>
      <c r="E68" s="71">
        <v>0</v>
      </c>
      <c r="F68" s="71">
        <v>0</v>
      </c>
      <c r="G68" s="71">
        <f t="shared" si="14"/>
        <v>0</v>
      </c>
    </row>
    <row r="69" spans="1:7" x14ac:dyDescent="0.25">
      <c r="A69" s="79" t="s">
        <v>351</v>
      </c>
      <c r="B69" s="71">
        <v>0</v>
      </c>
      <c r="C69" s="71">
        <v>0</v>
      </c>
      <c r="D69" s="71">
        <v>0</v>
      </c>
      <c r="E69" s="71">
        <v>0</v>
      </c>
      <c r="F69" s="71">
        <v>0</v>
      </c>
      <c r="G69" s="71">
        <f t="shared" si="14"/>
        <v>0</v>
      </c>
    </row>
    <row r="70" spans="1:7" x14ac:dyDescent="0.25">
      <c r="A70" s="79" t="s">
        <v>352</v>
      </c>
      <c r="B70" s="71">
        <v>12318536.949999999</v>
      </c>
      <c r="C70" s="71">
        <v>-6037756.3499999978</v>
      </c>
      <c r="D70" s="71">
        <v>6280780.6000000015</v>
      </c>
      <c r="E70" s="71">
        <v>0</v>
      </c>
      <c r="F70" s="71">
        <v>0</v>
      </c>
      <c r="G70" s="71">
        <f t="shared" si="14"/>
        <v>6280780.6000000015</v>
      </c>
    </row>
    <row r="71" spans="1:7" x14ac:dyDescent="0.25">
      <c r="A71" s="78" t="s">
        <v>353</v>
      </c>
      <c r="B71" s="77">
        <f t="shared" ref="B71:G71" si="15">SUM(B72:B74)</f>
        <v>2650000</v>
      </c>
      <c r="C71" s="77">
        <f t="shared" si="15"/>
        <v>294312.5</v>
      </c>
      <c r="D71" s="77">
        <f t="shared" si="15"/>
        <v>2944312.5</v>
      </c>
      <c r="E71" s="77">
        <f t="shared" si="15"/>
        <v>0</v>
      </c>
      <c r="F71" s="77">
        <f t="shared" si="15"/>
        <v>0</v>
      </c>
      <c r="G71" s="77">
        <f t="shared" si="15"/>
        <v>2944312.5</v>
      </c>
    </row>
    <row r="72" spans="1:7" x14ac:dyDescent="0.25">
      <c r="A72" s="79" t="s">
        <v>354</v>
      </c>
      <c r="B72" s="71">
        <v>0</v>
      </c>
      <c r="C72" s="71">
        <v>0</v>
      </c>
      <c r="D72" s="71">
        <v>0</v>
      </c>
      <c r="E72" s="71">
        <v>0</v>
      </c>
      <c r="F72" s="71">
        <v>0</v>
      </c>
      <c r="G72" s="71">
        <f>D72-E72</f>
        <v>0</v>
      </c>
    </row>
    <row r="73" spans="1:7" x14ac:dyDescent="0.25">
      <c r="A73" s="79" t="s">
        <v>355</v>
      </c>
      <c r="B73" s="71">
        <v>0</v>
      </c>
      <c r="C73" s="71">
        <v>0</v>
      </c>
      <c r="D73" s="71">
        <v>0</v>
      </c>
      <c r="E73" s="71">
        <v>0</v>
      </c>
      <c r="F73" s="71">
        <v>0</v>
      </c>
      <c r="G73" s="71">
        <f t="shared" ref="G73:G74" si="16">D73-E73</f>
        <v>0</v>
      </c>
    </row>
    <row r="74" spans="1:7" x14ac:dyDescent="0.25">
      <c r="A74" s="79" t="s">
        <v>356</v>
      </c>
      <c r="B74" s="71">
        <v>2650000</v>
      </c>
      <c r="C74" s="71">
        <v>294312.5</v>
      </c>
      <c r="D74" s="71">
        <v>2944312.5</v>
      </c>
      <c r="E74" s="71">
        <v>0</v>
      </c>
      <c r="F74" s="71">
        <v>0</v>
      </c>
      <c r="G74" s="71">
        <f t="shared" si="16"/>
        <v>2944312.5</v>
      </c>
    </row>
    <row r="75" spans="1:7" x14ac:dyDescent="0.25">
      <c r="A75" s="78" t="s">
        <v>357</v>
      </c>
      <c r="B75" s="77">
        <f t="shared" ref="B75:G75" si="17">SUM(B76:B82)</f>
        <v>600000</v>
      </c>
      <c r="C75" s="77">
        <f t="shared" si="17"/>
        <v>0</v>
      </c>
      <c r="D75" s="77">
        <f t="shared" si="17"/>
        <v>600000</v>
      </c>
      <c r="E75" s="77">
        <f t="shared" si="17"/>
        <v>0</v>
      </c>
      <c r="F75" s="77">
        <f t="shared" si="17"/>
        <v>0</v>
      </c>
      <c r="G75" s="77">
        <f t="shared" si="17"/>
        <v>600000</v>
      </c>
    </row>
    <row r="76" spans="1:7" x14ac:dyDescent="0.25">
      <c r="A76" s="79" t="s">
        <v>358</v>
      </c>
      <c r="B76" s="71">
        <v>0</v>
      </c>
      <c r="C76" s="71">
        <v>0</v>
      </c>
      <c r="D76" s="71">
        <v>0</v>
      </c>
      <c r="E76" s="71">
        <v>0</v>
      </c>
      <c r="F76" s="71">
        <v>0</v>
      </c>
      <c r="G76" s="71">
        <f>D76-E76</f>
        <v>0</v>
      </c>
    </row>
    <row r="77" spans="1:7" x14ac:dyDescent="0.25">
      <c r="A77" s="79" t="s">
        <v>359</v>
      </c>
      <c r="B77" s="71">
        <v>50000</v>
      </c>
      <c r="C77" s="71">
        <v>0</v>
      </c>
      <c r="D77" s="71">
        <v>50000</v>
      </c>
      <c r="E77" s="71">
        <v>0</v>
      </c>
      <c r="F77" s="71">
        <v>0</v>
      </c>
      <c r="G77" s="71">
        <f t="shared" ref="G77:G82" si="18">D77-E77</f>
        <v>50000</v>
      </c>
    </row>
    <row r="78" spans="1:7" x14ac:dyDescent="0.25">
      <c r="A78" s="79" t="s">
        <v>360</v>
      </c>
      <c r="B78" s="71">
        <v>50000</v>
      </c>
      <c r="C78" s="71">
        <v>0</v>
      </c>
      <c r="D78" s="71">
        <v>50000</v>
      </c>
      <c r="E78" s="71">
        <v>0</v>
      </c>
      <c r="F78" s="71">
        <v>0</v>
      </c>
      <c r="G78" s="71">
        <f t="shared" si="18"/>
        <v>50000</v>
      </c>
    </row>
    <row r="79" spans="1:7" x14ac:dyDescent="0.25">
      <c r="A79" s="79" t="s">
        <v>361</v>
      </c>
      <c r="B79" s="71">
        <v>0</v>
      </c>
      <c r="C79" s="71">
        <v>0</v>
      </c>
      <c r="D79" s="71">
        <v>0</v>
      </c>
      <c r="E79" s="71">
        <v>0</v>
      </c>
      <c r="F79" s="71">
        <v>0</v>
      </c>
      <c r="G79" s="71">
        <f t="shared" si="18"/>
        <v>0</v>
      </c>
    </row>
    <row r="80" spans="1:7" x14ac:dyDescent="0.25">
      <c r="A80" s="79" t="s">
        <v>362</v>
      </c>
      <c r="B80" s="71">
        <v>0</v>
      </c>
      <c r="C80" s="71">
        <v>0</v>
      </c>
      <c r="D80" s="71">
        <v>0</v>
      </c>
      <c r="E80" s="71">
        <v>0</v>
      </c>
      <c r="F80" s="71">
        <v>0</v>
      </c>
      <c r="G80" s="71">
        <f t="shared" si="18"/>
        <v>0</v>
      </c>
    </row>
    <row r="81" spans="1:14" x14ac:dyDescent="0.25">
      <c r="A81" s="79" t="s">
        <v>363</v>
      </c>
      <c r="B81" s="71">
        <v>0</v>
      </c>
      <c r="C81" s="71">
        <v>0</v>
      </c>
      <c r="D81" s="71">
        <v>0</v>
      </c>
      <c r="E81" s="71">
        <v>0</v>
      </c>
      <c r="F81" s="71">
        <v>0</v>
      </c>
      <c r="G81" s="71">
        <f t="shared" si="18"/>
        <v>0</v>
      </c>
    </row>
    <row r="82" spans="1:14" x14ac:dyDescent="0.25">
      <c r="A82" s="79" t="s">
        <v>364</v>
      </c>
      <c r="B82" s="71">
        <v>500000</v>
      </c>
      <c r="C82" s="71">
        <v>0</v>
      </c>
      <c r="D82" s="71">
        <v>500000</v>
      </c>
      <c r="E82" s="71">
        <v>0</v>
      </c>
      <c r="F82" s="71">
        <v>0</v>
      </c>
      <c r="G82" s="71">
        <f t="shared" si="18"/>
        <v>500000</v>
      </c>
    </row>
    <row r="83" spans="1:14" x14ac:dyDescent="0.25">
      <c r="A83" s="80"/>
      <c r="B83" s="71"/>
      <c r="C83" s="71"/>
      <c r="D83" s="71"/>
      <c r="E83" s="71"/>
      <c r="F83" s="71"/>
      <c r="G83" s="71"/>
    </row>
    <row r="84" spans="1:14" x14ac:dyDescent="0.25">
      <c r="A84" s="162" t="s">
        <v>365</v>
      </c>
      <c r="B84" s="154">
        <f t="shared" ref="B84:G84" si="19">SUM(B85,B93,B103,B113,B123,B133,B137,B146,B150)</f>
        <v>276181274.49000001</v>
      </c>
      <c r="C84" s="154">
        <f t="shared" si="19"/>
        <v>11544521.110000003</v>
      </c>
      <c r="D84" s="154">
        <f t="shared" si="19"/>
        <v>287725795.60000002</v>
      </c>
      <c r="E84" s="154">
        <f t="shared" si="19"/>
        <v>79307685.210000008</v>
      </c>
      <c r="F84" s="154">
        <f t="shared" si="19"/>
        <v>79307685.210000008</v>
      </c>
      <c r="G84" s="154">
        <f t="shared" si="19"/>
        <v>208418110.38999999</v>
      </c>
      <c r="I84" s="149"/>
      <c r="J84" s="149"/>
      <c r="K84" s="149"/>
      <c r="L84" s="149"/>
      <c r="M84" s="149"/>
      <c r="N84" s="149"/>
    </row>
    <row r="85" spans="1:14" x14ac:dyDescent="0.25">
      <c r="A85" s="78" t="s">
        <v>292</v>
      </c>
      <c r="B85" s="77">
        <f t="shared" ref="B85:G85" si="20">SUM(B86:B92)</f>
        <v>8666966.9299999997</v>
      </c>
      <c r="C85" s="77">
        <f t="shared" si="20"/>
        <v>2013439.0599999998</v>
      </c>
      <c r="D85" s="77">
        <f t="shared" si="20"/>
        <v>10680405.99</v>
      </c>
      <c r="E85" s="77">
        <f t="shared" si="20"/>
        <v>2117592.77</v>
      </c>
      <c r="F85" s="77">
        <f t="shared" si="20"/>
        <v>2117592.77</v>
      </c>
      <c r="G85" s="77">
        <f t="shared" si="20"/>
        <v>8562813.2199999988</v>
      </c>
      <c r="I85" s="151"/>
      <c r="J85" s="151"/>
      <c r="K85" s="151"/>
      <c r="L85" s="151"/>
      <c r="M85" s="151"/>
      <c r="N85" s="151"/>
    </row>
    <row r="86" spans="1:14" x14ac:dyDescent="0.25">
      <c r="A86" s="79" t="s">
        <v>293</v>
      </c>
      <c r="B86" s="71">
        <v>5100960</v>
      </c>
      <c r="C86" s="71">
        <v>180180</v>
      </c>
      <c r="D86" s="71">
        <v>5281140</v>
      </c>
      <c r="E86" s="71">
        <v>1276605</v>
      </c>
      <c r="F86" s="71">
        <v>1276605</v>
      </c>
      <c r="G86" s="71">
        <f>D86-E86</f>
        <v>4004535</v>
      </c>
    </row>
    <row r="87" spans="1:14" x14ac:dyDescent="0.25">
      <c r="A87" s="79" t="s">
        <v>294</v>
      </c>
      <c r="B87" s="152">
        <v>0</v>
      </c>
      <c r="C87" s="152">
        <v>1749685.16</v>
      </c>
      <c r="D87" s="152">
        <v>1749685.16</v>
      </c>
      <c r="E87" s="152">
        <v>458006.27</v>
      </c>
      <c r="F87" s="152">
        <v>458006.27</v>
      </c>
      <c r="G87" s="152">
        <f t="shared" ref="G87:G92" si="21">D87-E87</f>
        <v>1291678.8899999999</v>
      </c>
    </row>
    <row r="88" spans="1:14" x14ac:dyDescent="0.25">
      <c r="A88" s="79" t="s">
        <v>295</v>
      </c>
      <c r="B88" s="71">
        <v>835718.93</v>
      </c>
      <c r="C88" s="71">
        <v>29519.9</v>
      </c>
      <c r="D88" s="71">
        <v>865238.83000000007</v>
      </c>
      <c r="E88" s="71">
        <v>0</v>
      </c>
      <c r="F88" s="71">
        <v>0</v>
      </c>
      <c r="G88" s="71">
        <f t="shared" si="21"/>
        <v>865238.83000000007</v>
      </c>
    </row>
    <row r="89" spans="1:14" x14ac:dyDescent="0.25">
      <c r="A89" s="79" t="s">
        <v>296</v>
      </c>
      <c r="B89" s="71">
        <v>2730288</v>
      </c>
      <c r="C89" s="71">
        <v>54054</v>
      </c>
      <c r="D89" s="71">
        <f>B89+C89</f>
        <v>2784342</v>
      </c>
      <c r="E89" s="71">
        <v>382981.5</v>
      </c>
      <c r="F89" s="71">
        <v>382981.5</v>
      </c>
      <c r="G89" s="71">
        <f t="shared" si="21"/>
        <v>2401360.5</v>
      </c>
    </row>
    <row r="90" spans="1:14" x14ac:dyDescent="0.25">
      <c r="A90" s="79" t="s">
        <v>297</v>
      </c>
      <c r="B90" s="71">
        <v>0</v>
      </c>
      <c r="C90" s="71">
        <v>0</v>
      </c>
      <c r="D90" s="71">
        <v>0</v>
      </c>
      <c r="E90" s="71">
        <v>0</v>
      </c>
      <c r="F90" s="71">
        <v>0</v>
      </c>
      <c r="G90" s="71">
        <f t="shared" si="21"/>
        <v>0</v>
      </c>
    </row>
    <row r="91" spans="1:14" x14ac:dyDescent="0.25">
      <c r="A91" s="79" t="s">
        <v>298</v>
      </c>
      <c r="B91" s="71">
        <v>0</v>
      </c>
      <c r="C91" s="71">
        <v>0</v>
      </c>
      <c r="D91" s="71">
        <v>0</v>
      </c>
      <c r="E91" s="71">
        <v>0</v>
      </c>
      <c r="F91" s="71">
        <v>0</v>
      </c>
      <c r="G91" s="71">
        <f t="shared" si="21"/>
        <v>0</v>
      </c>
    </row>
    <row r="92" spans="1:14" x14ac:dyDescent="0.25">
      <c r="A92" s="79" t="s">
        <v>299</v>
      </c>
      <c r="B92" s="71">
        <v>0</v>
      </c>
      <c r="C92" s="71">
        <v>0</v>
      </c>
      <c r="D92" s="71">
        <v>0</v>
      </c>
      <c r="E92" s="71">
        <v>0</v>
      </c>
      <c r="F92" s="71">
        <v>0</v>
      </c>
      <c r="G92" s="71">
        <f t="shared" si="21"/>
        <v>0</v>
      </c>
    </row>
    <row r="93" spans="1:14" x14ac:dyDescent="0.25">
      <c r="A93" s="78" t="s">
        <v>300</v>
      </c>
      <c r="B93" s="77">
        <f t="shared" ref="B93:G93" si="22">SUM(B94:B102)</f>
        <v>5350000</v>
      </c>
      <c r="C93" s="77">
        <f t="shared" si="22"/>
        <v>49542.020000000019</v>
      </c>
      <c r="D93" s="77">
        <f t="shared" si="22"/>
        <v>5399542.0199999996</v>
      </c>
      <c r="E93" s="77">
        <f t="shared" si="22"/>
        <v>46234</v>
      </c>
      <c r="F93" s="77">
        <f t="shared" si="22"/>
        <v>46234</v>
      </c>
      <c r="G93" s="77">
        <f t="shared" si="22"/>
        <v>5353308.0199999996</v>
      </c>
    </row>
    <row r="94" spans="1:14" x14ac:dyDescent="0.25">
      <c r="A94" s="79" t="s">
        <v>301</v>
      </c>
      <c r="B94" s="71">
        <v>200000</v>
      </c>
      <c r="C94" s="71">
        <v>0</v>
      </c>
      <c r="D94" s="71">
        <v>200000</v>
      </c>
      <c r="E94" s="71">
        <v>8434</v>
      </c>
      <c r="F94" s="71">
        <v>8434</v>
      </c>
      <c r="G94" s="71">
        <f>D94-E94</f>
        <v>191566</v>
      </c>
    </row>
    <row r="95" spans="1:14" x14ac:dyDescent="0.25">
      <c r="A95" s="79" t="s">
        <v>302</v>
      </c>
      <c r="B95" s="71">
        <v>0</v>
      </c>
      <c r="C95" s="71">
        <v>0</v>
      </c>
      <c r="D95" s="71">
        <v>0</v>
      </c>
      <c r="E95" s="71">
        <v>0</v>
      </c>
      <c r="F95" s="71">
        <v>0</v>
      </c>
      <c r="G95" s="71">
        <f t="shared" ref="G95:G102" si="23">D95-E95</f>
        <v>0</v>
      </c>
    </row>
    <row r="96" spans="1:14" x14ac:dyDescent="0.25">
      <c r="A96" s="79" t="s">
        <v>303</v>
      </c>
      <c r="B96" s="71">
        <v>0</v>
      </c>
      <c r="C96" s="71">
        <v>0</v>
      </c>
      <c r="D96" s="71">
        <v>0</v>
      </c>
      <c r="E96" s="71">
        <v>0</v>
      </c>
      <c r="F96" s="71">
        <v>0</v>
      </c>
      <c r="G96" s="71">
        <f t="shared" si="23"/>
        <v>0</v>
      </c>
    </row>
    <row r="97" spans="1:9" x14ac:dyDescent="0.25">
      <c r="A97" s="79" t="s">
        <v>304</v>
      </c>
      <c r="B97" s="71">
        <v>400000</v>
      </c>
      <c r="C97" s="71">
        <v>0</v>
      </c>
      <c r="D97" s="71">
        <v>400000</v>
      </c>
      <c r="E97" s="71">
        <v>0</v>
      </c>
      <c r="F97" s="71">
        <v>0</v>
      </c>
      <c r="G97" s="71">
        <f t="shared" si="23"/>
        <v>400000</v>
      </c>
    </row>
    <row r="98" spans="1:9" x14ac:dyDescent="0.25">
      <c r="A98" s="81" t="s">
        <v>305</v>
      </c>
      <c r="B98" s="71">
        <v>500000</v>
      </c>
      <c r="C98" s="71">
        <v>0</v>
      </c>
      <c r="D98" s="71">
        <v>500000</v>
      </c>
      <c r="E98" s="71">
        <v>37800</v>
      </c>
      <c r="F98" s="71">
        <v>37800</v>
      </c>
      <c r="G98" s="71">
        <f t="shared" si="23"/>
        <v>462200</v>
      </c>
    </row>
    <row r="99" spans="1:9" x14ac:dyDescent="0.25">
      <c r="A99" s="79" t="s">
        <v>306</v>
      </c>
      <c r="B99" s="71">
        <v>0</v>
      </c>
      <c r="C99" s="71">
        <v>0</v>
      </c>
      <c r="D99" s="71">
        <v>0</v>
      </c>
      <c r="E99" s="71">
        <v>0</v>
      </c>
      <c r="F99" s="71">
        <v>0</v>
      </c>
      <c r="G99" s="71">
        <f t="shared" si="23"/>
        <v>0</v>
      </c>
    </row>
    <row r="100" spans="1:9" x14ac:dyDescent="0.25">
      <c r="A100" s="79" t="s">
        <v>307</v>
      </c>
      <c r="B100" s="71">
        <v>2450000</v>
      </c>
      <c r="C100" s="71">
        <v>-1253723.78</v>
      </c>
      <c r="D100" s="71">
        <f>B100+C100</f>
        <v>1196276.22</v>
      </c>
      <c r="E100" s="71">
        <v>0</v>
      </c>
      <c r="F100" s="71">
        <v>0</v>
      </c>
      <c r="G100" s="71">
        <f t="shared" si="23"/>
        <v>1196276.22</v>
      </c>
    </row>
    <row r="101" spans="1:9" x14ac:dyDescent="0.25">
      <c r="A101" s="79" t="s">
        <v>308</v>
      </c>
      <c r="B101" s="71">
        <v>0</v>
      </c>
      <c r="C101" s="71">
        <v>1303265.8</v>
      </c>
      <c r="D101" s="71">
        <v>1303265.8</v>
      </c>
      <c r="E101" s="71">
        <v>0</v>
      </c>
      <c r="F101" s="71">
        <v>0</v>
      </c>
      <c r="G101" s="71">
        <f t="shared" si="23"/>
        <v>1303265.8</v>
      </c>
    </row>
    <row r="102" spans="1:9" x14ac:dyDescent="0.25">
      <c r="A102" s="79" t="s">
        <v>309</v>
      </c>
      <c r="B102" s="71">
        <v>1800000</v>
      </c>
      <c r="C102" s="71">
        <v>0</v>
      </c>
      <c r="D102" s="71">
        <v>1800000</v>
      </c>
      <c r="E102" s="71">
        <v>0</v>
      </c>
      <c r="F102" s="71">
        <v>0</v>
      </c>
      <c r="G102" s="71">
        <f t="shared" si="23"/>
        <v>1800000</v>
      </c>
    </row>
    <row r="103" spans="1:9" x14ac:dyDescent="0.25">
      <c r="A103" s="78" t="s">
        <v>310</v>
      </c>
      <c r="B103" s="77">
        <f t="shared" ref="B103:G103" si="24">SUM(B104:B112)</f>
        <v>66799254.07</v>
      </c>
      <c r="C103" s="77">
        <f t="shared" si="24"/>
        <v>6908594.0800000001</v>
      </c>
      <c r="D103" s="77">
        <f t="shared" si="24"/>
        <v>73707848.150000006</v>
      </c>
      <c r="E103" s="77">
        <f t="shared" si="24"/>
        <v>11974834.880000001</v>
      </c>
      <c r="F103" s="77">
        <f t="shared" si="24"/>
        <v>11974834.880000001</v>
      </c>
      <c r="G103" s="77">
        <f t="shared" si="24"/>
        <v>61733013.269999988</v>
      </c>
    </row>
    <row r="104" spans="1:9" x14ac:dyDescent="0.25">
      <c r="A104" s="79" t="s">
        <v>311</v>
      </c>
      <c r="B104" s="71">
        <v>63002737.700000003</v>
      </c>
      <c r="C104" s="71">
        <v>5901576.0999999996</v>
      </c>
      <c r="D104" s="71">
        <f>B104+C104</f>
        <v>68904313.799999997</v>
      </c>
      <c r="E104" s="71">
        <v>11483274.880000001</v>
      </c>
      <c r="F104" s="71">
        <v>11483274.880000001</v>
      </c>
      <c r="G104" s="71">
        <f>D104-E104</f>
        <v>57421038.919999994</v>
      </c>
    </row>
    <row r="105" spans="1:9" x14ac:dyDescent="0.25">
      <c r="A105" s="79" t="s">
        <v>312</v>
      </c>
      <c r="B105" s="71">
        <v>0</v>
      </c>
      <c r="C105" s="71">
        <v>0</v>
      </c>
      <c r="D105" s="71">
        <v>0</v>
      </c>
      <c r="E105" s="71">
        <v>0</v>
      </c>
      <c r="F105" s="71">
        <v>0</v>
      </c>
      <c r="G105" s="71">
        <f t="shared" ref="G105:G112" si="25">D105-E105</f>
        <v>0</v>
      </c>
    </row>
    <row r="106" spans="1:9" x14ac:dyDescent="0.25">
      <c r="A106" s="79" t="s">
        <v>313</v>
      </c>
      <c r="B106" s="152">
        <v>425000</v>
      </c>
      <c r="C106" s="152">
        <v>1007017.98</v>
      </c>
      <c r="D106" s="152">
        <f>B106+C106</f>
        <v>1432017.98</v>
      </c>
      <c r="E106" s="152">
        <v>491560</v>
      </c>
      <c r="F106" s="152">
        <v>491560</v>
      </c>
      <c r="G106" s="152">
        <f t="shared" si="25"/>
        <v>940457.98</v>
      </c>
      <c r="I106" s="149"/>
    </row>
    <row r="107" spans="1:9" x14ac:dyDescent="0.25">
      <c r="A107" s="79" t="s">
        <v>314</v>
      </c>
      <c r="B107" s="71">
        <v>1600000</v>
      </c>
      <c r="C107" s="71">
        <v>0</v>
      </c>
      <c r="D107" s="71">
        <v>1600000</v>
      </c>
      <c r="E107" s="71">
        <v>0</v>
      </c>
      <c r="F107" s="71">
        <v>0</v>
      </c>
      <c r="G107" s="71">
        <f t="shared" si="25"/>
        <v>1600000</v>
      </c>
    </row>
    <row r="108" spans="1:9" x14ac:dyDescent="0.25">
      <c r="A108" s="79" t="s">
        <v>315</v>
      </c>
      <c r="B108" s="71">
        <v>1771516.37</v>
      </c>
      <c r="C108" s="71">
        <v>0</v>
      </c>
      <c r="D108" s="71">
        <v>1771516.37</v>
      </c>
      <c r="E108" s="71">
        <v>0</v>
      </c>
      <c r="F108" s="71">
        <v>0</v>
      </c>
      <c r="G108" s="71">
        <f t="shared" si="25"/>
        <v>1771516.37</v>
      </c>
    </row>
    <row r="109" spans="1:9" x14ac:dyDescent="0.25">
      <c r="A109" s="79" t="s">
        <v>316</v>
      </c>
      <c r="B109" s="71">
        <v>0</v>
      </c>
      <c r="C109" s="71">
        <v>0</v>
      </c>
      <c r="D109" s="71">
        <v>0</v>
      </c>
      <c r="E109" s="71">
        <v>0</v>
      </c>
      <c r="F109" s="71">
        <v>0</v>
      </c>
      <c r="G109" s="71">
        <f t="shared" si="25"/>
        <v>0</v>
      </c>
    </row>
    <row r="110" spans="1:9" x14ac:dyDescent="0.25">
      <c r="A110" s="79" t="s">
        <v>317</v>
      </c>
      <c r="B110" s="71">
        <v>0</v>
      </c>
      <c r="C110" s="71">
        <v>0</v>
      </c>
      <c r="D110" s="71">
        <v>0</v>
      </c>
      <c r="E110" s="71">
        <v>0</v>
      </c>
      <c r="F110" s="71">
        <v>0</v>
      </c>
      <c r="G110" s="71">
        <f t="shared" si="25"/>
        <v>0</v>
      </c>
    </row>
    <row r="111" spans="1:9" x14ac:dyDescent="0.25">
      <c r="A111" s="79" t="s">
        <v>318</v>
      </c>
      <c r="B111" s="71">
        <v>0</v>
      </c>
      <c r="C111" s="71">
        <v>0</v>
      </c>
      <c r="D111" s="71">
        <v>0</v>
      </c>
      <c r="E111" s="71">
        <v>0</v>
      </c>
      <c r="F111" s="71">
        <v>0</v>
      </c>
      <c r="G111" s="71">
        <f t="shared" si="25"/>
        <v>0</v>
      </c>
    </row>
    <row r="112" spans="1:9" x14ac:dyDescent="0.25">
      <c r="A112" s="79" t="s">
        <v>319</v>
      </c>
      <c r="B112" s="71">
        <v>0</v>
      </c>
      <c r="C112" s="71">
        <v>0</v>
      </c>
      <c r="D112" s="71">
        <v>0</v>
      </c>
      <c r="E112" s="71">
        <v>0</v>
      </c>
      <c r="F112" s="71">
        <v>0</v>
      </c>
      <c r="G112" s="71">
        <f t="shared" si="25"/>
        <v>0</v>
      </c>
    </row>
    <row r="113" spans="1:7" x14ac:dyDescent="0.25">
      <c r="A113" s="78" t="s">
        <v>320</v>
      </c>
      <c r="B113" s="77">
        <f t="shared" ref="B113:G113" si="26">SUM(B114:B122)</f>
        <v>2582325.73</v>
      </c>
      <c r="C113" s="77">
        <f t="shared" si="26"/>
        <v>0</v>
      </c>
      <c r="D113" s="77">
        <f t="shared" si="26"/>
        <v>2582325.73</v>
      </c>
      <c r="E113" s="77">
        <f t="shared" si="26"/>
        <v>2582325.73</v>
      </c>
      <c r="F113" s="77">
        <f t="shared" si="26"/>
        <v>2582325.73</v>
      </c>
      <c r="G113" s="77">
        <f t="shared" si="26"/>
        <v>0</v>
      </c>
    </row>
    <row r="114" spans="1:7" x14ac:dyDescent="0.25">
      <c r="A114" s="79" t="s">
        <v>321</v>
      </c>
      <c r="B114" s="71">
        <v>0</v>
      </c>
      <c r="C114" s="71">
        <v>0</v>
      </c>
      <c r="D114" s="71">
        <v>0</v>
      </c>
      <c r="E114" s="71">
        <v>0</v>
      </c>
      <c r="F114" s="71">
        <v>0</v>
      </c>
      <c r="G114" s="71">
        <f>D114-E114</f>
        <v>0</v>
      </c>
    </row>
    <row r="115" spans="1:7" x14ac:dyDescent="0.25">
      <c r="A115" s="79" t="s">
        <v>322</v>
      </c>
      <c r="B115" s="71">
        <v>0</v>
      </c>
      <c r="C115" s="71">
        <v>0</v>
      </c>
      <c r="D115" s="71">
        <v>0</v>
      </c>
      <c r="E115" s="71">
        <v>0</v>
      </c>
      <c r="F115" s="71">
        <v>0</v>
      </c>
      <c r="G115" s="71">
        <f t="shared" ref="G115:G122" si="27">D115-E115</f>
        <v>0</v>
      </c>
    </row>
    <row r="116" spans="1:7" x14ac:dyDescent="0.25">
      <c r="A116" s="79" t="s">
        <v>323</v>
      </c>
      <c r="B116" s="71">
        <v>0</v>
      </c>
      <c r="C116" s="71">
        <v>0</v>
      </c>
      <c r="D116" s="71">
        <v>0</v>
      </c>
      <c r="E116" s="71">
        <v>0</v>
      </c>
      <c r="F116" s="71">
        <v>0</v>
      </c>
      <c r="G116" s="71">
        <f t="shared" si="27"/>
        <v>0</v>
      </c>
    </row>
    <row r="117" spans="1:7" x14ac:dyDescent="0.25">
      <c r="A117" s="79" t="s">
        <v>324</v>
      </c>
      <c r="B117" s="71">
        <v>2582325.73</v>
      </c>
      <c r="C117" s="71">
        <v>0</v>
      </c>
      <c r="D117" s="71">
        <v>2582325.73</v>
      </c>
      <c r="E117" s="71">
        <v>2582325.73</v>
      </c>
      <c r="F117" s="71">
        <v>2582325.73</v>
      </c>
      <c r="G117" s="71">
        <f t="shared" si="27"/>
        <v>0</v>
      </c>
    </row>
    <row r="118" spans="1:7" x14ac:dyDescent="0.25">
      <c r="A118" s="79" t="s">
        <v>325</v>
      </c>
      <c r="B118" s="71">
        <v>0</v>
      </c>
      <c r="C118" s="71">
        <v>0</v>
      </c>
      <c r="D118" s="71">
        <v>0</v>
      </c>
      <c r="E118" s="71">
        <v>0</v>
      </c>
      <c r="F118" s="71">
        <v>0</v>
      </c>
      <c r="G118" s="71">
        <f t="shared" si="27"/>
        <v>0</v>
      </c>
    </row>
    <row r="119" spans="1:7" x14ac:dyDescent="0.25">
      <c r="A119" s="79" t="s">
        <v>326</v>
      </c>
      <c r="B119" s="71">
        <v>0</v>
      </c>
      <c r="C119" s="71">
        <v>0</v>
      </c>
      <c r="D119" s="71">
        <v>0</v>
      </c>
      <c r="E119" s="71">
        <v>0</v>
      </c>
      <c r="F119" s="71">
        <v>0</v>
      </c>
      <c r="G119" s="71">
        <f t="shared" si="27"/>
        <v>0</v>
      </c>
    </row>
    <row r="120" spans="1:7" x14ac:dyDescent="0.25">
      <c r="A120" s="79" t="s">
        <v>327</v>
      </c>
      <c r="B120" s="71">
        <v>0</v>
      </c>
      <c r="C120" s="71">
        <v>0</v>
      </c>
      <c r="D120" s="71">
        <v>0</v>
      </c>
      <c r="E120" s="71">
        <v>0</v>
      </c>
      <c r="F120" s="71">
        <v>0</v>
      </c>
      <c r="G120" s="71">
        <f t="shared" si="27"/>
        <v>0</v>
      </c>
    </row>
    <row r="121" spans="1:7" x14ac:dyDescent="0.25">
      <c r="A121" s="79" t="s">
        <v>328</v>
      </c>
      <c r="B121" s="71">
        <v>0</v>
      </c>
      <c r="C121" s="71">
        <v>0</v>
      </c>
      <c r="D121" s="71">
        <v>0</v>
      </c>
      <c r="E121" s="71">
        <v>0</v>
      </c>
      <c r="F121" s="71">
        <v>0</v>
      </c>
      <c r="G121" s="71">
        <f t="shared" si="27"/>
        <v>0</v>
      </c>
    </row>
    <row r="122" spans="1:7" x14ac:dyDescent="0.25">
      <c r="A122" s="79" t="s">
        <v>329</v>
      </c>
      <c r="B122" s="71">
        <v>0</v>
      </c>
      <c r="C122" s="71">
        <v>0</v>
      </c>
      <c r="D122" s="71">
        <v>0</v>
      </c>
      <c r="E122" s="71">
        <v>0</v>
      </c>
      <c r="F122" s="71">
        <v>0</v>
      </c>
      <c r="G122" s="71">
        <f t="shared" si="27"/>
        <v>0</v>
      </c>
    </row>
    <row r="123" spans="1:7" x14ac:dyDescent="0.25">
      <c r="A123" s="78" t="s">
        <v>330</v>
      </c>
      <c r="B123" s="77">
        <f t="shared" ref="B123:G123" si="28">SUM(B124:B132)</f>
        <v>6000000</v>
      </c>
      <c r="C123" s="77">
        <f t="shared" si="28"/>
        <v>5600000</v>
      </c>
      <c r="D123" s="77">
        <f t="shared" si="28"/>
        <v>11600000</v>
      </c>
      <c r="E123" s="77">
        <f t="shared" si="28"/>
        <v>3014000</v>
      </c>
      <c r="F123" s="77">
        <f t="shared" si="28"/>
        <v>3014000</v>
      </c>
      <c r="G123" s="77">
        <f t="shared" si="28"/>
        <v>8586000</v>
      </c>
    </row>
    <row r="124" spans="1:7" x14ac:dyDescent="0.25">
      <c r="A124" s="79" t="s">
        <v>331</v>
      </c>
      <c r="B124" s="71">
        <v>0</v>
      </c>
      <c r="C124" s="71">
        <v>0</v>
      </c>
      <c r="D124" s="71">
        <v>0</v>
      </c>
      <c r="E124" s="71">
        <v>0</v>
      </c>
      <c r="F124" s="71">
        <v>0</v>
      </c>
      <c r="G124" s="71">
        <f>D124-E124</f>
        <v>0</v>
      </c>
    </row>
    <row r="125" spans="1:7" x14ac:dyDescent="0.25">
      <c r="A125" s="79" t="s">
        <v>332</v>
      </c>
      <c r="B125" s="71">
        <v>1000000</v>
      </c>
      <c r="C125" s="71">
        <v>0</v>
      </c>
      <c r="D125" s="71">
        <v>1000000</v>
      </c>
      <c r="E125" s="71">
        <v>0</v>
      </c>
      <c r="F125" s="71">
        <v>0</v>
      </c>
      <c r="G125" s="71">
        <f t="shared" ref="G125:G132" si="29">D125-E125</f>
        <v>1000000</v>
      </c>
    </row>
    <row r="126" spans="1:7" x14ac:dyDescent="0.25">
      <c r="A126" s="79" t="s">
        <v>333</v>
      </c>
      <c r="B126" s="71">
        <v>0</v>
      </c>
      <c r="C126" s="71">
        <v>0</v>
      </c>
      <c r="D126" s="71">
        <v>0</v>
      </c>
      <c r="E126" s="71">
        <v>0</v>
      </c>
      <c r="F126" s="71">
        <v>0</v>
      </c>
      <c r="G126" s="71">
        <f t="shared" si="29"/>
        <v>0</v>
      </c>
    </row>
    <row r="127" spans="1:7" x14ac:dyDescent="0.25">
      <c r="A127" s="79" t="s">
        <v>334</v>
      </c>
      <c r="B127" s="71">
        <v>4000000</v>
      </c>
      <c r="C127" s="71">
        <v>5600000</v>
      </c>
      <c r="D127" s="71">
        <f>B127+C127</f>
        <v>9600000</v>
      </c>
      <c r="E127" s="71">
        <v>3014000</v>
      </c>
      <c r="F127" s="71">
        <v>3014000</v>
      </c>
      <c r="G127" s="71">
        <f t="shared" si="29"/>
        <v>6586000</v>
      </c>
    </row>
    <row r="128" spans="1:7" x14ac:dyDescent="0.25">
      <c r="A128" s="79" t="s">
        <v>335</v>
      </c>
      <c r="B128" s="71">
        <v>1000000</v>
      </c>
      <c r="C128" s="71">
        <v>0</v>
      </c>
      <c r="D128" s="71">
        <v>1000000</v>
      </c>
      <c r="E128" s="71">
        <v>0</v>
      </c>
      <c r="F128" s="71">
        <v>0</v>
      </c>
      <c r="G128" s="71">
        <f t="shared" si="29"/>
        <v>1000000</v>
      </c>
    </row>
    <row r="129" spans="1:11" x14ac:dyDescent="0.25">
      <c r="A129" s="79" t="s">
        <v>336</v>
      </c>
      <c r="B129" s="71">
        <v>0</v>
      </c>
      <c r="C129" s="71">
        <v>0</v>
      </c>
      <c r="D129" s="71">
        <v>0</v>
      </c>
      <c r="E129" s="71">
        <v>0</v>
      </c>
      <c r="F129" s="71">
        <v>0</v>
      </c>
      <c r="G129" s="71">
        <f t="shared" si="29"/>
        <v>0</v>
      </c>
    </row>
    <row r="130" spans="1:11" x14ac:dyDescent="0.25">
      <c r="A130" s="79" t="s">
        <v>337</v>
      </c>
      <c r="B130" s="71">
        <v>0</v>
      </c>
      <c r="C130" s="71">
        <v>0</v>
      </c>
      <c r="D130" s="71">
        <v>0</v>
      </c>
      <c r="E130" s="71">
        <v>0</v>
      </c>
      <c r="F130" s="71">
        <v>0</v>
      </c>
      <c r="G130" s="71">
        <f t="shared" si="29"/>
        <v>0</v>
      </c>
    </row>
    <row r="131" spans="1:11" x14ac:dyDescent="0.25">
      <c r="A131" s="79" t="s">
        <v>338</v>
      </c>
      <c r="B131" s="71">
        <v>0</v>
      </c>
      <c r="C131" s="71">
        <v>0</v>
      </c>
      <c r="D131" s="71">
        <v>0</v>
      </c>
      <c r="E131" s="71">
        <v>0</v>
      </c>
      <c r="F131" s="71">
        <v>0</v>
      </c>
      <c r="G131" s="71">
        <f t="shared" si="29"/>
        <v>0</v>
      </c>
    </row>
    <row r="132" spans="1:11" x14ac:dyDescent="0.25">
      <c r="A132" s="79" t="s">
        <v>339</v>
      </c>
      <c r="B132" s="71">
        <v>0</v>
      </c>
      <c r="C132" s="71">
        <v>0</v>
      </c>
      <c r="D132" s="71">
        <v>0</v>
      </c>
      <c r="E132" s="71">
        <v>0</v>
      </c>
      <c r="F132" s="71">
        <v>0</v>
      </c>
      <c r="G132" s="71">
        <f t="shared" si="29"/>
        <v>0</v>
      </c>
    </row>
    <row r="133" spans="1:11" x14ac:dyDescent="0.25">
      <c r="A133" s="78" t="s">
        <v>340</v>
      </c>
      <c r="B133" s="77">
        <f t="shared" ref="B133:G133" si="30">SUM(B134:B136)</f>
        <v>186282727.75999999</v>
      </c>
      <c r="C133" s="77">
        <f t="shared" si="30"/>
        <v>-3027054.049999997</v>
      </c>
      <c r="D133" s="77">
        <f t="shared" si="30"/>
        <v>183255673.70999998</v>
      </c>
      <c r="E133" s="77">
        <f t="shared" si="30"/>
        <v>59572697.829999998</v>
      </c>
      <c r="F133" s="77">
        <f t="shared" si="30"/>
        <v>59572697.829999998</v>
      </c>
      <c r="G133" s="77">
        <f t="shared" si="30"/>
        <v>123682975.87999998</v>
      </c>
    </row>
    <row r="134" spans="1:11" x14ac:dyDescent="0.25">
      <c r="A134" s="79" t="s">
        <v>341</v>
      </c>
      <c r="B134" s="71">
        <v>186282727.75999999</v>
      </c>
      <c r="C134" s="71">
        <v>-3027054.049999997</v>
      </c>
      <c r="D134" s="71">
        <f>B134+C134</f>
        <v>183255673.70999998</v>
      </c>
      <c r="E134" s="71">
        <v>59572697.829999998</v>
      </c>
      <c r="F134" s="71">
        <v>59572697.829999998</v>
      </c>
      <c r="G134" s="71">
        <f>D134-E134</f>
        <v>123682975.87999998</v>
      </c>
      <c r="I134" s="149"/>
      <c r="J134" s="149"/>
      <c r="K134" s="149"/>
    </row>
    <row r="135" spans="1:11" x14ac:dyDescent="0.25">
      <c r="A135" s="79" t="s">
        <v>342</v>
      </c>
      <c r="B135" s="71">
        <v>0</v>
      </c>
      <c r="C135" s="71">
        <v>0</v>
      </c>
      <c r="D135" s="71">
        <v>0</v>
      </c>
      <c r="E135" s="71">
        <v>0</v>
      </c>
      <c r="F135" s="71">
        <v>0</v>
      </c>
      <c r="G135" s="71">
        <f t="shared" ref="G135:G136" si="31">D135-E135</f>
        <v>0</v>
      </c>
    </row>
    <row r="136" spans="1:11" x14ac:dyDescent="0.25">
      <c r="A136" s="79" t="s">
        <v>343</v>
      </c>
      <c r="B136" s="71">
        <v>0</v>
      </c>
      <c r="C136" s="71">
        <v>0</v>
      </c>
      <c r="D136" s="71">
        <v>0</v>
      </c>
      <c r="E136" s="71">
        <v>0</v>
      </c>
      <c r="F136" s="71">
        <v>0</v>
      </c>
      <c r="G136" s="71">
        <f t="shared" si="31"/>
        <v>0</v>
      </c>
      <c r="I136" s="151"/>
    </row>
    <row r="137" spans="1:11" x14ac:dyDescent="0.25">
      <c r="A137" s="78" t="s">
        <v>344</v>
      </c>
      <c r="B137" s="77">
        <f t="shared" ref="B137:G137" si="32">SUM(B138:B142,B144:B145)</f>
        <v>0</v>
      </c>
      <c r="C137" s="77">
        <f t="shared" si="32"/>
        <v>0</v>
      </c>
      <c r="D137" s="77">
        <f t="shared" si="32"/>
        <v>0</v>
      </c>
      <c r="E137" s="77">
        <f t="shared" si="32"/>
        <v>0</v>
      </c>
      <c r="F137" s="77">
        <f t="shared" si="32"/>
        <v>0</v>
      </c>
      <c r="G137" s="77">
        <f t="shared" si="32"/>
        <v>0</v>
      </c>
      <c r="I137" s="150"/>
    </row>
    <row r="138" spans="1:11" x14ac:dyDescent="0.25">
      <c r="A138" s="79" t="s">
        <v>345</v>
      </c>
      <c r="B138" s="71">
        <v>0</v>
      </c>
      <c r="C138" s="71">
        <v>0</v>
      </c>
      <c r="D138" s="71">
        <v>0</v>
      </c>
      <c r="E138" s="71">
        <v>0</v>
      </c>
      <c r="F138" s="71">
        <v>0</v>
      </c>
      <c r="G138" s="71">
        <f>D138-E138</f>
        <v>0</v>
      </c>
      <c r="I138" s="153"/>
    </row>
    <row r="139" spans="1:11" x14ac:dyDescent="0.25">
      <c r="A139" s="79" t="s">
        <v>346</v>
      </c>
      <c r="B139" s="71">
        <v>0</v>
      </c>
      <c r="C139" s="71">
        <v>0</v>
      </c>
      <c r="D139" s="71">
        <v>0</v>
      </c>
      <c r="E139" s="71">
        <v>0</v>
      </c>
      <c r="F139" s="71">
        <v>0</v>
      </c>
      <c r="G139" s="71">
        <f t="shared" ref="G139:G145" si="33">D139-E139</f>
        <v>0</v>
      </c>
      <c r="I139" s="150"/>
    </row>
    <row r="140" spans="1:11" x14ac:dyDescent="0.25">
      <c r="A140" s="79" t="s">
        <v>347</v>
      </c>
      <c r="B140" s="71">
        <v>0</v>
      </c>
      <c r="C140" s="71">
        <v>0</v>
      </c>
      <c r="D140" s="71">
        <v>0</v>
      </c>
      <c r="E140" s="71">
        <v>0</v>
      </c>
      <c r="F140" s="71">
        <v>0</v>
      </c>
      <c r="G140" s="71">
        <f t="shared" si="33"/>
        <v>0</v>
      </c>
    </row>
    <row r="141" spans="1:11" x14ac:dyDescent="0.25">
      <c r="A141" s="79" t="s">
        <v>348</v>
      </c>
      <c r="B141" s="71">
        <v>0</v>
      </c>
      <c r="C141" s="71">
        <v>0</v>
      </c>
      <c r="D141" s="71">
        <v>0</v>
      </c>
      <c r="E141" s="71">
        <v>0</v>
      </c>
      <c r="F141" s="71">
        <v>0</v>
      </c>
      <c r="G141" s="71">
        <f t="shared" si="33"/>
        <v>0</v>
      </c>
    </row>
    <row r="142" spans="1:11" x14ac:dyDescent="0.25">
      <c r="A142" s="79" t="s">
        <v>349</v>
      </c>
      <c r="B142" s="71">
        <v>0</v>
      </c>
      <c r="C142" s="71">
        <v>0</v>
      </c>
      <c r="D142" s="71">
        <v>0</v>
      </c>
      <c r="E142" s="71">
        <v>0</v>
      </c>
      <c r="F142" s="71">
        <v>0</v>
      </c>
      <c r="G142" s="71">
        <f t="shared" si="33"/>
        <v>0</v>
      </c>
    </row>
    <row r="143" spans="1:11" x14ac:dyDescent="0.25">
      <c r="A143" s="79" t="s">
        <v>350</v>
      </c>
      <c r="B143" s="71">
        <v>0</v>
      </c>
      <c r="C143" s="71">
        <v>0</v>
      </c>
      <c r="D143" s="71">
        <v>0</v>
      </c>
      <c r="E143" s="71">
        <v>0</v>
      </c>
      <c r="F143" s="71">
        <v>0</v>
      </c>
      <c r="G143" s="71">
        <f t="shared" si="33"/>
        <v>0</v>
      </c>
    </row>
    <row r="144" spans="1:11" x14ac:dyDescent="0.25">
      <c r="A144" s="79" t="s">
        <v>351</v>
      </c>
      <c r="B144" s="71">
        <v>0</v>
      </c>
      <c r="C144" s="71">
        <v>0</v>
      </c>
      <c r="D144" s="71">
        <v>0</v>
      </c>
      <c r="E144" s="71">
        <v>0</v>
      </c>
      <c r="F144" s="71">
        <v>0</v>
      </c>
      <c r="G144" s="71">
        <f t="shared" si="33"/>
        <v>0</v>
      </c>
    </row>
    <row r="145" spans="1:7" x14ac:dyDescent="0.25">
      <c r="A145" s="79" t="s">
        <v>352</v>
      </c>
      <c r="B145" s="71">
        <v>0</v>
      </c>
      <c r="C145" s="71">
        <v>0</v>
      </c>
      <c r="D145" s="71">
        <v>0</v>
      </c>
      <c r="E145" s="71">
        <v>0</v>
      </c>
      <c r="F145" s="71">
        <v>0</v>
      </c>
      <c r="G145" s="71">
        <f t="shared" si="33"/>
        <v>0</v>
      </c>
    </row>
    <row r="146" spans="1:7" x14ac:dyDescent="0.25">
      <c r="A146" s="78" t="s">
        <v>353</v>
      </c>
      <c r="B146" s="77">
        <f t="shared" ref="B146:G146" si="34">SUM(B147:B149)</f>
        <v>500000</v>
      </c>
      <c r="C146" s="77">
        <f t="shared" si="34"/>
        <v>0</v>
      </c>
      <c r="D146" s="77">
        <f t="shared" si="34"/>
        <v>500000</v>
      </c>
      <c r="E146" s="77">
        <f t="shared" si="34"/>
        <v>0</v>
      </c>
      <c r="F146" s="77">
        <f t="shared" si="34"/>
        <v>0</v>
      </c>
      <c r="G146" s="77">
        <f t="shared" si="34"/>
        <v>500000</v>
      </c>
    </row>
    <row r="147" spans="1:7" x14ac:dyDescent="0.25">
      <c r="A147" s="79" t="s">
        <v>354</v>
      </c>
      <c r="B147" s="71">
        <v>0</v>
      </c>
      <c r="C147" s="71">
        <v>0</v>
      </c>
      <c r="D147" s="71">
        <v>0</v>
      </c>
      <c r="E147" s="71">
        <v>0</v>
      </c>
      <c r="F147" s="71">
        <v>0</v>
      </c>
      <c r="G147" s="71">
        <f>D147-E147</f>
        <v>0</v>
      </c>
    </row>
    <row r="148" spans="1:7" x14ac:dyDescent="0.25">
      <c r="A148" s="79" t="s">
        <v>355</v>
      </c>
      <c r="B148" s="71">
        <v>0</v>
      </c>
      <c r="C148" s="71">
        <v>0</v>
      </c>
      <c r="D148" s="71">
        <v>0</v>
      </c>
      <c r="E148" s="71">
        <v>0</v>
      </c>
      <c r="F148" s="71">
        <v>0</v>
      </c>
      <c r="G148" s="71">
        <f t="shared" ref="G148:G149" si="35">D148-E148</f>
        <v>0</v>
      </c>
    </row>
    <row r="149" spans="1:7" x14ac:dyDescent="0.25">
      <c r="A149" s="79" t="s">
        <v>356</v>
      </c>
      <c r="B149" s="71">
        <v>500000</v>
      </c>
      <c r="C149" s="71">
        <v>0</v>
      </c>
      <c r="D149" s="71">
        <v>500000</v>
      </c>
      <c r="E149" s="71">
        <v>0</v>
      </c>
      <c r="F149" s="71">
        <v>0</v>
      </c>
      <c r="G149" s="71">
        <f t="shared" si="35"/>
        <v>500000</v>
      </c>
    </row>
    <row r="150" spans="1:7" x14ac:dyDescent="0.25">
      <c r="A150" s="78" t="s">
        <v>357</v>
      </c>
      <c r="B150" s="77">
        <f t="shared" ref="B150:G150" si="36">SUM(B151:B157)</f>
        <v>0</v>
      </c>
      <c r="C150" s="77">
        <f t="shared" si="36"/>
        <v>0</v>
      </c>
      <c r="D150" s="77">
        <f t="shared" si="36"/>
        <v>0</v>
      </c>
      <c r="E150" s="77">
        <f t="shared" si="36"/>
        <v>0</v>
      </c>
      <c r="F150" s="77">
        <f t="shared" si="36"/>
        <v>0</v>
      </c>
      <c r="G150" s="77">
        <f t="shared" si="36"/>
        <v>0</v>
      </c>
    </row>
    <row r="151" spans="1:7" x14ac:dyDescent="0.25">
      <c r="A151" s="79" t="s">
        <v>358</v>
      </c>
      <c r="B151" s="71">
        <v>0</v>
      </c>
      <c r="C151" s="71">
        <v>0</v>
      </c>
      <c r="D151" s="71">
        <v>0</v>
      </c>
      <c r="E151" s="71">
        <v>0</v>
      </c>
      <c r="F151" s="71">
        <v>0</v>
      </c>
      <c r="G151" s="71">
        <f>D151-E151</f>
        <v>0</v>
      </c>
    </row>
    <row r="152" spans="1:7" x14ac:dyDescent="0.25">
      <c r="A152" s="79" t="s">
        <v>359</v>
      </c>
      <c r="B152" s="71">
        <v>0</v>
      </c>
      <c r="C152" s="71">
        <v>0</v>
      </c>
      <c r="D152" s="71">
        <v>0</v>
      </c>
      <c r="E152" s="71">
        <v>0</v>
      </c>
      <c r="F152" s="71">
        <v>0</v>
      </c>
      <c r="G152" s="71">
        <f t="shared" ref="G152:G157" si="37">D152-E152</f>
        <v>0</v>
      </c>
    </row>
    <row r="153" spans="1:7" x14ac:dyDescent="0.25">
      <c r="A153" s="79" t="s">
        <v>360</v>
      </c>
      <c r="B153" s="71">
        <v>0</v>
      </c>
      <c r="C153" s="71">
        <v>0</v>
      </c>
      <c r="D153" s="71">
        <v>0</v>
      </c>
      <c r="E153" s="71">
        <v>0</v>
      </c>
      <c r="F153" s="71">
        <v>0</v>
      </c>
      <c r="G153" s="71">
        <f t="shared" si="37"/>
        <v>0</v>
      </c>
    </row>
    <row r="154" spans="1:7" x14ac:dyDescent="0.25">
      <c r="A154" s="81" t="s">
        <v>361</v>
      </c>
      <c r="B154" s="71">
        <v>0</v>
      </c>
      <c r="C154" s="71">
        <v>0</v>
      </c>
      <c r="D154" s="71">
        <v>0</v>
      </c>
      <c r="E154" s="71">
        <v>0</v>
      </c>
      <c r="F154" s="71">
        <v>0</v>
      </c>
      <c r="G154" s="71">
        <f t="shared" si="37"/>
        <v>0</v>
      </c>
    </row>
    <row r="155" spans="1:7" x14ac:dyDescent="0.25">
      <c r="A155" s="79" t="s">
        <v>362</v>
      </c>
      <c r="B155" s="71">
        <v>0</v>
      </c>
      <c r="C155" s="71">
        <v>0</v>
      </c>
      <c r="D155" s="71">
        <v>0</v>
      </c>
      <c r="E155" s="71">
        <v>0</v>
      </c>
      <c r="F155" s="71">
        <v>0</v>
      </c>
      <c r="G155" s="71">
        <f t="shared" si="37"/>
        <v>0</v>
      </c>
    </row>
    <row r="156" spans="1:7" x14ac:dyDescent="0.25">
      <c r="A156" s="79" t="s">
        <v>363</v>
      </c>
      <c r="B156" s="71">
        <v>0</v>
      </c>
      <c r="C156" s="71">
        <v>0</v>
      </c>
      <c r="D156" s="71">
        <v>0</v>
      </c>
      <c r="E156" s="71">
        <v>0</v>
      </c>
      <c r="F156" s="71">
        <v>0</v>
      </c>
      <c r="G156" s="71">
        <f t="shared" si="37"/>
        <v>0</v>
      </c>
    </row>
    <row r="157" spans="1:7" x14ac:dyDescent="0.25">
      <c r="A157" s="79" t="s">
        <v>364</v>
      </c>
      <c r="B157" s="71">
        <v>0</v>
      </c>
      <c r="C157" s="71">
        <v>0</v>
      </c>
      <c r="D157" s="71">
        <v>0</v>
      </c>
      <c r="E157" s="71">
        <v>0</v>
      </c>
      <c r="F157" s="71">
        <v>0</v>
      </c>
      <c r="G157" s="71">
        <f t="shared" si="37"/>
        <v>0</v>
      </c>
    </row>
    <row r="158" spans="1:7" x14ac:dyDescent="0.25">
      <c r="A158" s="82"/>
      <c r="B158" s="83"/>
      <c r="C158" s="83"/>
      <c r="D158" s="83"/>
      <c r="E158" s="83"/>
      <c r="F158" s="83"/>
      <c r="G158" s="83"/>
    </row>
    <row r="159" spans="1:7" x14ac:dyDescent="0.25">
      <c r="A159" s="28" t="s">
        <v>366</v>
      </c>
      <c r="B159" s="84">
        <f t="shared" ref="B159:G159" si="38">B9+B84</f>
        <v>555318172.27999997</v>
      </c>
      <c r="C159" s="84">
        <f t="shared" si="38"/>
        <v>47135835.790000007</v>
      </c>
      <c r="D159" s="84">
        <f t="shared" si="38"/>
        <v>602454008.06999993</v>
      </c>
      <c r="E159" s="84">
        <f t="shared" si="38"/>
        <v>133723088.29000002</v>
      </c>
      <c r="F159" s="84">
        <f t="shared" si="38"/>
        <v>131864676.42000002</v>
      </c>
      <c r="G159" s="84">
        <f t="shared" si="38"/>
        <v>468730919.77999997</v>
      </c>
    </row>
    <row r="160" spans="1:7" x14ac:dyDescent="0.25">
      <c r="A160" s="52"/>
      <c r="B160" s="51"/>
      <c r="C160" s="51"/>
      <c r="D160" s="51"/>
      <c r="E160" s="51"/>
      <c r="F160" s="51"/>
      <c r="G160" s="51"/>
    </row>
  </sheetData>
  <protectedRanges>
    <protectedRange sqref="B84:G84 B9:G9" name="Rango1_2"/>
  </protectedRanges>
  <mergeCells count="4">
    <mergeCell ref="A7:A8"/>
    <mergeCell ref="B7:F7"/>
    <mergeCell ref="G7:G8"/>
    <mergeCell ref="A1:G1"/>
  </mergeCells>
  <pageMargins left="0.70866141732283472" right="0.70866141732283472" top="0.74803149606299213" bottom="0.74803149606299213" header="0.31496062992125984" footer="0.31496062992125984"/>
  <pageSetup scale="39" fitToHeight="0" orientation="landscape" horizontalDpi="1200" verticalDpi="1200" r:id="rId1"/>
  <ignoredErrors>
    <ignoredError sqref="B9:G10 G27 B18:F18 G37 B28:F28 G47 B38:F38 G57 B48:F48 G61 B58:F58 B68:G68 B62:F62 B71:F71 B103:C103 B93:C93 E93:F93 G12: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85 G87: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outlinePr summaryBelow="0"/>
  </sheetPr>
  <dimension ref="A1:N60"/>
  <sheetViews>
    <sheetView showGridLines="0" topLeftCell="A43" zoomScale="78" zoomScaleNormal="70" workbookViewId="0">
      <selection sqref="A1:G60"/>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 min="8" max="8" width="15" bestFit="1" customWidth="1"/>
    <col min="9" max="9" width="15.5703125" customWidth="1"/>
    <col min="10" max="10" width="15" bestFit="1" customWidth="1"/>
    <col min="11" max="13" width="13.85546875" bestFit="1" customWidth="1"/>
    <col min="14" max="14" width="15" bestFit="1" customWidth="1"/>
  </cols>
  <sheetData>
    <row r="1" spans="1:8" ht="40.9" customHeight="1" x14ac:dyDescent="0.25">
      <c r="A1" s="209" t="s">
        <v>367</v>
      </c>
      <c r="B1" s="210"/>
      <c r="C1" s="210"/>
      <c r="D1" s="210"/>
      <c r="E1" s="210"/>
      <c r="F1" s="210"/>
      <c r="G1" s="211"/>
    </row>
    <row r="2" spans="1:8" ht="15" customHeight="1" x14ac:dyDescent="0.25">
      <c r="A2" s="105" t="str">
        <f>'Formato 1'!A2</f>
        <v>MUNICIPIO DE ACAMBARO, GTO.</v>
      </c>
      <c r="B2" s="106"/>
      <c r="C2" s="106"/>
      <c r="D2" s="106"/>
      <c r="E2" s="106"/>
      <c r="F2" s="106"/>
      <c r="G2" s="107"/>
    </row>
    <row r="3" spans="1:8" ht="15" customHeight="1" x14ac:dyDescent="0.25">
      <c r="A3" s="108" t="s">
        <v>283</v>
      </c>
      <c r="B3" s="109"/>
      <c r="C3" s="109"/>
      <c r="D3" s="109"/>
      <c r="E3" s="109"/>
      <c r="F3" s="109"/>
      <c r="G3" s="110"/>
    </row>
    <row r="4" spans="1:8" ht="15" customHeight="1" x14ac:dyDescent="0.25">
      <c r="A4" s="108" t="s">
        <v>368</v>
      </c>
      <c r="B4" s="109"/>
      <c r="C4" s="109"/>
      <c r="D4" s="109"/>
      <c r="E4" s="109"/>
      <c r="F4" s="109"/>
      <c r="G4" s="110"/>
    </row>
    <row r="5" spans="1:8" ht="15" customHeight="1" x14ac:dyDescent="0.25">
      <c r="A5" s="108" t="str">
        <f>'Formato 3'!A4</f>
        <v>DEL 1 DE ENERO DEL 2024 AL 31 DE MARZO DEL 2024</v>
      </c>
      <c r="B5" s="109"/>
      <c r="C5" s="109"/>
      <c r="D5" s="109"/>
      <c r="E5" s="109"/>
      <c r="F5" s="109"/>
      <c r="G5" s="110"/>
    </row>
    <row r="6" spans="1:8" ht="41.45" customHeight="1" x14ac:dyDescent="0.25">
      <c r="A6" s="111" t="s">
        <v>2</v>
      </c>
      <c r="B6" s="112"/>
      <c r="C6" s="112"/>
      <c r="D6" s="112"/>
      <c r="E6" s="112"/>
      <c r="F6" s="112"/>
      <c r="G6" s="113"/>
    </row>
    <row r="7" spans="1:8" ht="15" customHeight="1" x14ac:dyDescent="0.25">
      <c r="A7" s="204" t="s">
        <v>4</v>
      </c>
      <c r="B7" s="206" t="s">
        <v>285</v>
      </c>
      <c r="C7" s="206"/>
      <c r="D7" s="206"/>
      <c r="E7" s="206"/>
      <c r="F7" s="206"/>
      <c r="G7" s="208" t="s">
        <v>286</v>
      </c>
    </row>
    <row r="8" spans="1:8" ht="30" x14ac:dyDescent="0.25">
      <c r="A8" s="205"/>
      <c r="B8" s="26" t="s">
        <v>287</v>
      </c>
      <c r="C8" s="7" t="s">
        <v>217</v>
      </c>
      <c r="D8" s="26" t="s">
        <v>218</v>
      </c>
      <c r="E8" s="26" t="s">
        <v>175</v>
      </c>
      <c r="F8" s="26" t="s">
        <v>192</v>
      </c>
      <c r="G8" s="207"/>
    </row>
    <row r="9" spans="1:8" ht="15.75" customHeight="1" x14ac:dyDescent="0.25">
      <c r="A9" s="27" t="s">
        <v>369</v>
      </c>
      <c r="B9" s="29">
        <f t="shared" ref="B9:G9" si="0">SUM(B10:B47)</f>
        <v>279136897.79000002</v>
      </c>
      <c r="C9" s="29">
        <f t="shared" si="0"/>
        <v>35591314.680000007</v>
      </c>
      <c r="D9" s="29">
        <f t="shared" si="0"/>
        <v>314728212.47000003</v>
      </c>
      <c r="E9" s="29">
        <f t="shared" si="0"/>
        <v>54415403.080000006</v>
      </c>
      <c r="F9" s="29">
        <f t="shared" si="0"/>
        <v>52556991.210000008</v>
      </c>
      <c r="G9" s="29">
        <f t="shared" si="0"/>
        <v>260312809.39000005</v>
      </c>
      <c r="H9" s="150"/>
    </row>
    <row r="10" spans="1:8" x14ac:dyDescent="0.25">
      <c r="A10" s="60" t="s">
        <v>554</v>
      </c>
      <c r="B10" s="71">
        <v>2143969.14</v>
      </c>
      <c r="C10" s="71">
        <v>103055.88</v>
      </c>
      <c r="D10" s="71">
        <v>2247025.02</v>
      </c>
      <c r="E10" s="71">
        <v>418897.75</v>
      </c>
      <c r="F10" s="71">
        <v>418897.75</v>
      </c>
      <c r="G10" s="71">
        <v>1828127.27</v>
      </c>
    </row>
    <row r="11" spans="1:8" x14ac:dyDescent="0.25">
      <c r="A11" s="60" t="s">
        <v>555</v>
      </c>
      <c r="B11" s="71">
        <v>1478725.13</v>
      </c>
      <c r="C11" s="71">
        <v>72143.67</v>
      </c>
      <c r="D11" s="71">
        <v>1550868.7999999998</v>
      </c>
      <c r="E11" s="71">
        <v>319527.7</v>
      </c>
      <c r="F11" s="71">
        <v>319527.7</v>
      </c>
      <c r="G11" s="71">
        <v>1231341.0999999999</v>
      </c>
    </row>
    <row r="12" spans="1:8" x14ac:dyDescent="0.25">
      <c r="A12" s="60" t="s">
        <v>556</v>
      </c>
      <c r="B12" s="71">
        <v>587735.66</v>
      </c>
      <c r="C12" s="71">
        <v>25341.16</v>
      </c>
      <c r="D12" s="71">
        <v>613076.82000000007</v>
      </c>
      <c r="E12" s="71">
        <v>136106.1</v>
      </c>
      <c r="F12" s="71">
        <v>136106.1</v>
      </c>
      <c r="G12" s="71">
        <v>476970.72000000003</v>
      </c>
    </row>
    <row r="13" spans="1:8" x14ac:dyDescent="0.25">
      <c r="A13" s="60" t="s">
        <v>557</v>
      </c>
      <c r="B13" s="71">
        <v>15325869.119999999</v>
      </c>
      <c r="C13" s="71">
        <v>0</v>
      </c>
      <c r="D13" s="71">
        <v>15325869.119999999</v>
      </c>
      <c r="E13" s="71">
        <v>3477456.66</v>
      </c>
      <c r="F13" s="71">
        <v>3395903.4</v>
      </c>
      <c r="G13" s="71">
        <v>11848412.459999999</v>
      </c>
    </row>
    <row r="14" spans="1:8" x14ac:dyDescent="0.25">
      <c r="A14" s="60" t="s">
        <v>558</v>
      </c>
      <c r="B14" s="71">
        <v>18439688.870000001</v>
      </c>
      <c r="C14" s="71">
        <v>4349021.8499999996</v>
      </c>
      <c r="D14" s="71">
        <v>22788710.719999999</v>
      </c>
      <c r="E14" s="71">
        <v>4052917.7</v>
      </c>
      <c r="F14" s="71">
        <v>3724742.5</v>
      </c>
      <c r="G14" s="71">
        <v>18735793.02</v>
      </c>
      <c r="H14" s="150"/>
    </row>
    <row r="15" spans="1:8" x14ac:dyDescent="0.25">
      <c r="A15" s="60" t="s">
        <v>559</v>
      </c>
      <c r="B15" s="71">
        <v>4555830.78</v>
      </c>
      <c r="C15" s="71">
        <v>70545.169999999925</v>
      </c>
      <c r="D15" s="71">
        <v>4626375.95</v>
      </c>
      <c r="E15" s="71">
        <v>968442.07</v>
      </c>
      <c r="F15" s="71">
        <v>968442.07</v>
      </c>
      <c r="G15" s="71">
        <v>3657933.8800000004</v>
      </c>
    </row>
    <row r="16" spans="1:8" x14ac:dyDescent="0.25">
      <c r="A16" s="60" t="s">
        <v>560</v>
      </c>
      <c r="B16" s="71">
        <v>1775555.64</v>
      </c>
      <c r="C16" s="71">
        <v>305394.31</v>
      </c>
      <c r="D16" s="71">
        <v>2080949.95</v>
      </c>
      <c r="E16" s="71">
        <v>377471.4</v>
      </c>
      <c r="F16" s="71">
        <v>377471.4</v>
      </c>
      <c r="G16" s="71">
        <v>1703478.5499999998</v>
      </c>
    </row>
    <row r="17" spans="1:7" x14ac:dyDescent="0.25">
      <c r="A17" s="60" t="s">
        <v>561</v>
      </c>
      <c r="B17" s="71">
        <v>71772557.189999998</v>
      </c>
      <c r="C17" s="71">
        <v>6269053.2300000042</v>
      </c>
      <c r="D17" s="71">
        <v>78041610.420000002</v>
      </c>
      <c r="E17" s="71">
        <v>14560874.619999999</v>
      </c>
      <c r="F17" s="71">
        <v>13112191.210000001</v>
      </c>
      <c r="G17" s="71">
        <v>63480735.800000004</v>
      </c>
    </row>
    <row r="18" spans="1:7" x14ac:dyDescent="0.25">
      <c r="A18" s="60" t="s">
        <v>562</v>
      </c>
      <c r="B18" s="71">
        <v>1594084.17</v>
      </c>
      <c r="C18" s="71">
        <v>13332.62</v>
      </c>
      <c r="D18" s="71">
        <v>1607416.79</v>
      </c>
      <c r="E18" s="71">
        <v>351127.7</v>
      </c>
      <c r="F18" s="71">
        <v>351127.7</v>
      </c>
      <c r="G18" s="71">
        <v>1256289.0899999999</v>
      </c>
    </row>
    <row r="19" spans="1:7" x14ac:dyDescent="0.25">
      <c r="A19" s="60" t="s">
        <v>563</v>
      </c>
      <c r="B19" s="71">
        <v>1170770.48</v>
      </c>
      <c r="C19" s="71">
        <v>0</v>
      </c>
      <c r="D19" s="71">
        <v>1170770.48</v>
      </c>
      <c r="E19" s="71">
        <v>262373.28000000003</v>
      </c>
      <c r="F19" s="71">
        <v>262373.28000000003</v>
      </c>
      <c r="G19" s="71">
        <v>908397.2</v>
      </c>
    </row>
    <row r="20" spans="1:7" x14ac:dyDescent="0.25">
      <c r="A20" s="60" t="s">
        <v>564</v>
      </c>
      <c r="B20" s="71">
        <v>1081180.45</v>
      </c>
      <c r="C20" s="71">
        <v>0</v>
      </c>
      <c r="D20" s="71">
        <v>1081180.45</v>
      </c>
      <c r="E20" s="71">
        <v>211181.97</v>
      </c>
      <c r="F20" s="71">
        <v>211181.97</v>
      </c>
      <c r="G20" s="71">
        <v>869998.48</v>
      </c>
    </row>
    <row r="21" spans="1:7" x14ac:dyDescent="0.25">
      <c r="A21" s="60" t="s">
        <v>565</v>
      </c>
      <c r="B21" s="71">
        <v>59146590.509999998</v>
      </c>
      <c r="C21" s="71">
        <v>78941.720000000205</v>
      </c>
      <c r="D21" s="71">
        <v>59225532.229999997</v>
      </c>
      <c r="E21" s="71">
        <v>11427973.16</v>
      </c>
      <c r="F21" s="71">
        <v>11427973.16</v>
      </c>
      <c r="G21" s="71">
        <v>47797559.07</v>
      </c>
    </row>
    <row r="22" spans="1:7" x14ac:dyDescent="0.25">
      <c r="A22" s="60" t="s">
        <v>566</v>
      </c>
      <c r="B22" s="71">
        <v>7951079.2400000002</v>
      </c>
      <c r="C22" s="71">
        <v>73443.850000000006</v>
      </c>
      <c r="D22" s="71">
        <v>8024523.0899999999</v>
      </c>
      <c r="E22" s="71">
        <v>1426806.34</v>
      </c>
      <c r="F22" s="71">
        <v>1426806.34</v>
      </c>
      <c r="G22" s="71">
        <v>6597716.75</v>
      </c>
    </row>
    <row r="23" spans="1:7" x14ac:dyDescent="0.25">
      <c r="A23" s="60" t="s">
        <v>567</v>
      </c>
      <c r="B23" s="71">
        <v>2071345.54</v>
      </c>
      <c r="C23" s="71">
        <v>0</v>
      </c>
      <c r="D23" s="71">
        <v>2071345.54</v>
      </c>
      <c r="E23" s="71">
        <v>403909.09</v>
      </c>
      <c r="F23" s="71">
        <v>403909.09</v>
      </c>
      <c r="G23" s="71">
        <v>1667436.45</v>
      </c>
    </row>
    <row r="24" spans="1:7" x14ac:dyDescent="0.25">
      <c r="A24" s="60" t="s">
        <v>568</v>
      </c>
      <c r="B24" s="71">
        <v>3554429.12</v>
      </c>
      <c r="C24" s="71">
        <v>67804.86</v>
      </c>
      <c r="D24" s="71">
        <v>3622233.98</v>
      </c>
      <c r="E24" s="71">
        <v>542157.43000000005</v>
      </c>
      <c r="F24" s="71">
        <v>542157.43000000005</v>
      </c>
      <c r="G24" s="71">
        <v>3080076.5500000003</v>
      </c>
    </row>
    <row r="25" spans="1:7" x14ac:dyDescent="0.25">
      <c r="A25" s="60" t="s">
        <v>569</v>
      </c>
      <c r="B25" s="71">
        <v>9563634.3200000003</v>
      </c>
      <c r="C25" s="71">
        <v>-677697.24</v>
      </c>
      <c r="D25" s="71">
        <v>8885937.0800000001</v>
      </c>
      <c r="E25" s="71">
        <v>1672102.75</v>
      </c>
      <c r="F25" s="71">
        <v>1672102.75</v>
      </c>
      <c r="G25" s="71">
        <v>7213834.3300000001</v>
      </c>
    </row>
    <row r="26" spans="1:7" x14ac:dyDescent="0.25">
      <c r="A26" s="60" t="s">
        <v>570</v>
      </c>
      <c r="B26" s="71">
        <v>511181.65</v>
      </c>
      <c r="C26" s="71">
        <v>0</v>
      </c>
      <c r="D26" s="71">
        <v>511181.65</v>
      </c>
      <c r="E26" s="71">
        <v>100105.2</v>
      </c>
      <c r="F26" s="71">
        <v>100105.2</v>
      </c>
      <c r="G26" s="71">
        <v>411076.45</v>
      </c>
    </row>
    <row r="27" spans="1:7" x14ac:dyDescent="0.25">
      <c r="A27" s="60" t="s">
        <v>571</v>
      </c>
      <c r="B27" s="71">
        <v>2936339.54</v>
      </c>
      <c r="C27" s="71">
        <v>5000</v>
      </c>
      <c r="D27" s="71">
        <v>2941339.54</v>
      </c>
      <c r="E27" s="71">
        <v>594623.36</v>
      </c>
      <c r="F27" s="71">
        <v>594623.36</v>
      </c>
      <c r="G27" s="71">
        <v>2346716.1800000002</v>
      </c>
    </row>
    <row r="28" spans="1:7" x14ac:dyDescent="0.25">
      <c r="A28" s="60" t="s">
        <v>572</v>
      </c>
      <c r="B28" s="71">
        <v>1442183.47</v>
      </c>
      <c r="C28" s="71">
        <v>20000</v>
      </c>
      <c r="D28" s="71">
        <v>1462183.47</v>
      </c>
      <c r="E28" s="71">
        <v>278024.59999999998</v>
      </c>
      <c r="F28" s="71">
        <v>278024.59999999998</v>
      </c>
      <c r="G28" s="71">
        <v>1184158.8700000001</v>
      </c>
    </row>
    <row r="29" spans="1:7" x14ac:dyDescent="0.25">
      <c r="A29" s="60" t="s">
        <v>573</v>
      </c>
      <c r="B29" s="71">
        <v>5481669.8399999999</v>
      </c>
      <c r="C29" s="71">
        <v>0</v>
      </c>
      <c r="D29" s="71">
        <v>5481669.8399999999</v>
      </c>
      <c r="E29" s="71">
        <v>1021372.25</v>
      </c>
      <c r="F29" s="71">
        <v>1021372.25</v>
      </c>
      <c r="G29" s="71">
        <v>4460297.59</v>
      </c>
    </row>
    <row r="30" spans="1:7" x14ac:dyDescent="0.25">
      <c r="A30" s="60" t="s">
        <v>574</v>
      </c>
      <c r="B30" s="71">
        <v>1804135.13</v>
      </c>
      <c r="C30" s="71">
        <v>13894.72</v>
      </c>
      <c r="D30" s="71">
        <v>1818029.8499999999</v>
      </c>
      <c r="E30" s="71">
        <v>380460.79999999999</v>
      </c>
      <c r="F30" s="71">
        <v>380460.79999999999</v>
      </c>
      <c r="G30" s="71">
        <v>1437569.0499999998</v>
      </c>
    </row>
    <row r="31" spans="1:7" x14ac:dyDescent="0.25">
      <c r="A31" s="60" t="s">
        <v>575</v>
      </c>
      <c r="B31" s="71">
        <v>3746772.15</v>
      </c>
      <c r="C31" s="71">
        <v>91079.85</v>
      </c>
      <c r="D31" s="71">
        <v>3837852</v>
      </c>
      <c r="E31" s="71">
        <v>799671.41</v>
      </c>
      <c r="F31" s="71">
        <v>799671.41</v>
      </c>
      <c r="G31" s="71">
        <v>3038180.59</v>
      </c>
    </row>
    <row r="32" spans="1:7" x14ac:dyDescent="0.25">
      <c r="A32" s="60" t="s">
        <v>576</v>
      </c>
      <c r="B32" s="71">
        <v>582194.22</v>
      </c>
      <c r="C32" s="71">
        <v>0</v>
      </c>
      <c r="D32" s="71">
        <v>582194.22</v>
      </c>
      <c r="E32" s="71">
        <v>120944.4</v>
      </c>
      <c r="F32" s="71">
        <v>120944.4</v>
      </c>
      <c r="G32" s="71">
        <v>461249.81999999995</v>
      </c>
    </row>
    <row r="33" spans="1:7" x14ac:dyDescent="0.25">
      <c r="A33" s="60" t="s">
        <v>577</v>
      </c>
      <c r="B33" s="71">
        <v>1921382.57</v>
      </c>
      <c r="C33" s="71">
        <v>0</v>
      </c>
      <c r="D33" s="71">
        <v>1921382.57</v>
      </c>
      <c r="E33" s="71">
        <v>448864.49</v>
      </c>
      <c r="F33" s="71">
        <v>448864.49</v>
      </c>
      <c r="G33" s="71">
        <v>1472518.08</v>
      </c>
    </row>
    <row r="34" spans="1:7" x14ac:dyDescent="0.25">
      <c r="A34" s="60" t="s">
        <v>578</v>
      </c>
      <c r="B34" s="71">
        <v>1376251.79</v>
      </c>
      <c r="C34" s="71">
        <v>38483.71</v>
      </c>
      <c r="D34" s="71">
        <v>1414735.5</v>
      </c>
      <c r="E34" s="71">
        <v>216441.62</v>
      </c>
      <c r="F34" s="71">
        <v>216441.62</v>
      </c>
      <c r="G34" s="71">
        <v>1198293.8800000001</v>
      </c>
    </row>
    <row r="35" spans="1:7" x14ac:dyDescent="0.25">
      <c r="A35" s="60" t="s">
        <v>579</v>
      </c>
      <c r="B35" s="71">
        <v>14091452.460000001</v>
      </c>
      <c r="C35" s="71">
        <v>2567453.5399999991</v>
      </c>
      <c r="D35" s="71">
        <v>16658906</v>
      </c>
      <c r="E35" s="71">
        <v>2715837.7</v>
      </c>
      <c r="F35" s="71">
        <v>2715837.7</v>
      </c>
      <c r="G35" s="71">
        <v>13943068.300000001</v>
      </c>
    </row>
    <row r="36" spans="1:7" x14ac:dyDescent="0.25">
      <c r="A36" s="60" t="s">
        <v>580</v>
      </c>
      <c r="B36" s="71">
        <v>9926316.1899999995</v>
      </c>
      <c r="C36" s="71">
        <v>-4000000</v>
      </c>
      <c r="D36" s="71">
        <v>5926316.1899999995</v>
      </c>
      <c r="E36" s="71">
        <v>968490.29</v>
      </c>
      <c r="F36" s="71">
        <v>968490.29</v>
      </c>
      <c r="G36" s="71">
        <v>4957825.8999999994</v>
      </c>
    </row>
    <row r="37" spans="1:7" x14ac:dyDescent="0.25">
      <c r="A37" s="60" t="s">
        <v>581</v>
      </c>
      <c r="B37" s="71">
        <v>4176401.84</v>
      </c>
      <c r="C37" s="71">
        <v>0</v>
      </c>
      <c r="D37" s="71">
        <v>4176401.84</v>
      </c>
      <c r="E37" s="71">
        <v>880475.7</v>
      </c>
      <c r="F37" s="71">
        <v>880475.7</v>
      </c>
      <c r="G37" s="71">
        <v>3295926.1399999997</v>
      </c>
    </row>
    <row r="38" spans="1:7" x14ac:dyDescent="0.25">
      <c r="A38" s="60" t="s">
        <v>582</v>
      </c>
      <c r="B38" s="71">
        <v>2110452.98</v>
      </c>
      <c r="C38" s="71">
        <v>0</v>
      </c>
      <c r="D38" s="71">
        <v>2110452.98</v>
      </c>
      <c r="E38" s="71">
        <v>479906.84</v>
      </c>
      <c r="F38" s="71">
        <v>479906.84</v>
      </c>
      <c r="G38" s="71">
        <v>1630546.14</v>
      </c>
    </row>
    <row r="39" spans="1:7" x14ac:dyDescent="0.25">
      <c r="A39" s="60" t="s">
        <v>583</v>
      </c>
      <c r="B39" s="71">
        <v>0</v>
      </c>
      <c r="C39" s="71">
        <v>813272.53</v>
      </c>
      <c r="D39" s="71">
        <v>813272.53</v>
      </c>
      <c r="E39" s="71">
        <v>69238</v>
      </c>
      <c r="F39" s="71">
        <v>69238</v>
      </c>
      <c r="G39" s="71">
        <v>744034.53</v>
      </c>
    </row>
    <row r="40" spans="1:7" x14ac:dyDescent="0.25">
      <c r="A40" s="60" t="s">
        <v>584</v>
      </c>
      <c r="B40" s="71">
        <v>1130479.6399999999</v>
      </c>
      <c r="C40" s="71">
        <v>30000</v>
      </c>
      <c r="D40" s="71">
        <v>1160479.6399999999</v>
      </c>
      <c r="E40" s="71">
        <v>280198.09999999998</v>
      </c>
      <c r="F40" s="71">
        <v>280198.09999999998</v>
      </c>
      <c r="G40" s="71">
        <v>880281.53999999992</v>
      </c>
    </row>
    <row r="41" spans="1:7" x14ac:dyDescent="0.25">
      <c r="A41" s="60" t="s">
        <v>585</v>
      </c>
      <c r="B41" s="71">
        <v>13083472.32</v>
      </c>
      <c r="C41" s="71">
        <v>24419518.170000002</v>
      </c>
      <c r="D41" s="71">
        <v>37502990.490000002</v>
      </c>
      <c r="E41" s="71">
        <v>2223355.3199999998</v>
      </c>
      <c r="F41" s="71">
        <v>2223355.3199999998</v>
      </c>
      <c r="G41" s="71">
        <v>35279635.170000002</v>
      </c>
    </row>
    <row r="42" spans="1:7" x14ac:dyDescent="0.25">
      <c r="A42" s="60" t="s">
        <v>586</v>
      </c>
      <c r="B42" s="71">
        <v>3250070.62</v>
      </c>
      <c r="C42" s="71">
        <v>282390.99</v>
      </c>
      <c r="D42" s="71">
        <v>3532461.6100000003</v>
      </c>
      <c r="E42" s="71">
        <v>312205.8</v>
      </c>
      <c r="F42" s="71">
        <v>312205.8</v>
      </c>
      <c r="G42" s="71">
        <v>3220255.81</v>
      </c>
    </row>
    <row r="43" spans="1:7" x14ac:dyDescent="0.25">
      <c r="A43" s="60" t="s">
        <v>587</v>
      </c>
      <c r="B43" s="71">
        <v>2299450.9700000002</v>
      </c>
      <c r="C43" s="71">
        <v>0</v>
      </c>
      <c r="D43" s="71">
        <v>2299450.9700000002</v>
      </c>
      <c r="E43" s="71">
        <v>476196.68</v>
      </c>
      <c r="F43" s="71">
        <v>476196.68</v>
      </c>
      <c r="G43" s="71">
        <v>1823254.2900000003</v>
      </c>
    </row>
    <row r="44" spans="1:7" x14ac:dyDescent="0.25">
      <c r="A44" s="60" t="s">
        <v>588</v>
      </c>
      <c r="B44" s="71">
        <v>5635265.0499999998</v>
      </c>
      <c r="C44" s="71">
        <v>559840.09000000008</v>
      </c>
      <c r="D44" s="71">
        <v>6195105.1399999997</v>
      </c>
      <c r="E44" s="71">
        <v>1439664.8</v>
      </c>
      <c r="F44" s="71">
        <v>1439664.8</v>
      </c>
      <c r="G44" s="71">
        <v>4755440.34</v>
      </c>
    </row>
    <row r="45" spans="1:7" x14ac:dyDescent="0.25">
      <c r="A45" s="60" t="s">
        <v>589</v>
      </c>
      <c r="B45" s="71">
        <v>1418380</v>
      </c>
      <c r="C45" s="71">
        <v>0</v>
      </c>
      <c r="D45" s="71">
        <v>1418380</v>
      </c>
      <c r="E45" s="71">
        <v>0</v>
      </c>
      <c r="F45" s="71">
        <v>0</v>
      </c>
      <c r="G45" s="71">
        <v>1418380</v>
      </c>
    </row>
    <row r="46" spans="1:7" x14ac:dyDescent="0.25">
      <c r="A46" s="60"/>
      <c r="B46" s="71"/>
      <c r="C46" s="71"/>
      <c r="D46" s="71"/>
      <c r="E46" s="71"/>
      <c r="F46" s="71"/>
      <c r="G46" s="71"/>
    </row>
    <row r="47" spans="1:7" x14ac:dyDescent="0.25">
      <c r="A47" s="60"/>
      <c r="B47" s="71"/>
      <c r="C47" s="71"/>
      <c r="D47" s="71"/>
      <c r="E47" s="71"/>
      <c r="F47" s="71"/>
      <c r="G47" s="71"/>
    </row>
    <row r="48" spans="1:7" x14ac:dyDescent="0.25">
      <c r="A48" s="30" t="s">
        <v>145</v>
      </c>
      <c r="B48" s="46"/>
      <c r="C48" s="46"/>
      <c r="D48" s="46"/>
      <c r="E48" s="46"/>
      <c r="F48" s="46"/>
      <c r="G48" s="46"/>
    </row>
    <row r="49" spans="1:14" x14ac:dyDescent="0.25">
      <c r="A49" s="162" t="s">
        <v>370</v>
      </c>
      <c r="B49" s="164">
        <f>SUM(B50:B57)</f>
        <v>276181274.49000001</v>
      </c>
      <c r="C49" s="164">
        <f t="shared" ref="C49:G49" si="1">SUM(C50:C57)</f>
        <v>11544521.109999999</v>
      </c>
      <c r="D49" s="164">
        <f t="shared" si="1"/>
        <v>287725795.60000002</v>
      </c>
      <c r="E49" s="164">
        <f t="shared" si="1"/>
        <v>79307685.209999993</v>
      </c>
      <c r="F49" s="164">
        <f>SUM(F50:F57)</f>
        <v>79307685.209999993</v>
      </c>
      <c r="G49" s="164">
        <f t="shared" si="1"/>
        <v>208418110.38999999</v>
      </c>
      <c r="H49" s="150"/>
    </row>
    <row r="50" spans="1:14" x14ac:dyDescent="0.25">
      <c r="A50" s="165" t="s">
        <v>550</v>
      </c>
      <c r="B50" s="152">
        <v>45456532.25</v>
      </c>
      <c r="C50" s="152">
        <v>170538.11</v>
      </c>
      <c r="D50" s="152">
        <v>45627070.359999999</v>
      </c>
      <c r="E50" s="152">
        <v>45316061.759999998</v>
      </c>
      <c r="F50" s="152">
        <v>45316061.759999998</v>
      </c>
      <c r="G50" s="152">
        <v>311008.59999999998</v>
      </c>
    </row>
    <row r="51" spans="1:14" x14ac:dyDescent="0.25">
      <c r="A51" s="165" t="s">
        <v>551</v>
      </c>
      <c r="B51" s="152">
        <v>75920000</v>
      </c>
      <c r="C51" s="152">
        <v>-391347</v>
      </c>
      <c r="D51" s="152">
        <v>75528653</v>
      </c>
      <c r="E51" s="152">
        <v>408321.11</v>
      </c>
      <c r="F51" s="152">
        <v>408321.11</v>
      </c>
      <c r="G51" s="152">
        <v>75120331.890000001</v>
      </c>
      <c r="H51" s="150"/>
      <c r="I51" s="150"/>
      <c r="J51" s="150"/>
      <c r="K51" s="150"/>
      <c r="L51" s="150"/>
      <c r="M51" s="150"/>
      <c r="N51" s="150"/>
    </row>
    <row r="52" spans="1:14" x14ac:dyDescent="0.25">
      <c r="A52" s="165" t="s">
        <v>552</v>
      </c>
      <c r="B52" s="152">
        <v>42947381.240000002</v>
      </c>
      <c r="C52" s="152">
        <v>0</v>
      </c>
      <c r="D52" s="152">
        <v>42947381.240000002</v>
      </c>
      <c r="E52" s="152">
        <v>17380206.960000001</v>
      </c>
      <c r="F52" s="152">
        <v>17380206.960000001</v>
      </c>
      <c r="G52" s="152">
        <v>25567174.280000001</v>
      </c>
    </row>
    <row r="53" spans="1:14" x14ac:dyDescent="0.25">
      <c r="A53" s="165" t="s">
        <v>553</v>
      </c>
      <c r="B53" s="152">
        <v>24541140</v>
      </c>
      <c r="C53" s="152">
        <v>0</v>
      </c>
      <c r="D53" s="152">
        <v>24541140</v>
      </c>
      <c r="E53" s="152">
        <v>0</v>
      </c>
      <c r="F53" s="152">
        <v>0</v>
      </c>
      <c r="G53" s="152">
        <v>24541140</v>
      </c>
    </row>
    <row r="54" spans="1:14" x14ac:dyDescent="0.25">
      <c r="A54" s="165" t="s">
        <v>590</v>
      </c>
      <c r="B54" s="152">
        <v>87316221</v>
      </c>
      <c r="C54" s="152">
        <v>11765330</v>
      </c>
      <c r="D54" s="152">
        <f>B54+C54</f>
        <v>99081551</v>
      </c>
      <c r="E54" s="152">
        <v>16203095.380000001</v>
      </c>
      <c r="F54" s="152">
        <v>16203095.380000001</v>
      </c>
      <c r="G54" s="152">
        <f>77968455.67+4909999.95</f>
        <v>82878455.620000005</v>
      </c>
    </row>
    <row r="55" spans="1:14" x14ac:dyDescent="0.25">
      <c r="A55" s="60"/>
      <c r="B55" s="71"/>
      <c r="C55" s="71"/>
      <c r="D55" s="71"/>
      <c r="E55" s="71"/>
      <c r="F55" s="71"/>
      <c r="G55" s="71" t="s">
        <v>591</v>
      </c>
      <c r="H55" s="150"/>
    </row>
    <row r="56" spans="1:14" x14ac:dyDescent="0.25">
      <c r="A56" s="60"/>
      <c r="B56" s="71"/>
      <c r="C56" s="71"/>
      <c r="D56" s="71"/>
      <c r="E56" s="71"/>
      <c r="F56" s="71"/>
      <c r="G56" s="71"/>
    </row>
    <row r="57" spans="1:14" x14ac:dyDescent="0.25">
      <c r="A57" s="60"/>
      <c r="B57" s="71"/>
      <c r="C57" s="71"/>
      <c r="D57" s="71"/>
      <c r="E57" s="71"/>
      <c r="F57" s="71"/>
      <c r="G57" s="71"/>
    </row>
    <row r="58" spans="1:14" x14ac:dyDescent="0.25">
      <c r="A58" s="30" t="s">
        <v>145</v>
      </c>
      <c r="B58" s="46"/>
      <c r="C58" s="46"/>
      <c r="D58" s="46"/>
      <c r="E58" s="46"/>
      <c r="F58" s="46"/>
      <c r="G58" s="46"/>
    </row>
    <row r="59" spans="1:14" x14ac:dyDescent="0.25">
      <c r="A59" s="3" t="s">
        <v>366</v>
      </c>
      <c r="B59" s="4">
        <f t="shared" ref="B59:G59" si="2">SUM(B49,B9)</f>
        <v>555318172.27999997</v>
      </c>
      <c r="C59" s="4">
        <f t="shared" si="2"/>
        <v>47135835.790000007</v>
      </c>
      <c r="D59" s="4">
        <f t="shared" si="2"/>
        <v>602454008.07000005</v>
      </c>
      <c r="E59" s="4">
        <f t="shared" si="2"/>
        <v>133723088.28999999</v>
      </c>
      <c r="F59" s="4">
        <f t="shared" si="2"/>
        <v>131864676.42</v>
      </c>
      <c r="G59" s="4">
        <f t="shared" si="2"/>
        <v>468730919.78000003</v>
      </c>
      <c r="H59" s="150"/>
      <c r="J59" s="150"/>
    </row>
    <row r="60" spans="1:14" x14ac:dyDescent="0.25">
      <c r="A60" s="52"/>
      <c r="B60" s="52"/>
      <c r="C60" s="52"/>
      <c r="D60" s="52"/>
      <c r="E60" s="52"/>
      <c r="F60" s="52"/>
      <c r="G60" s="52"/>
    </row>
  </sheetData>
  <mergeCells count="4">
    <mergeCell ref="A7:A8"/>
    <mergeCell ref="B7:F7"/>
    <mergeCell ref="G7:G8"/>
    <mergeCell ref="A1:G1"/>
  </mergeCells>
  <dataValidations count="1">
    <dataValidation type="decimal" allowBlank="1" showInputMessage="1" showErrorMessage="1" sqref="B48:G49 B9:G9 B58:G59" xr:uid="{00000000-0002-0000-06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5" fitToHeight="0" orientation="landscape" horizontalDpi="1200" verticalDpi="1200" r:id="rId1"/>
  <ignoredErrors>
    <ignoredError sqref="B9:E9 B48:G48 B58:G58 B49:E49 G49 B59:E59 G5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outlinePr summaryBelow="0"/>
    <pageSetUpPr fitToPage="1"/>
  </sheetPr>
  <dimension ref="A1:P78"/>
  <sheetViews>
    <sheetView showGridLines="0" topLeftCell="A36" zoomScale="62" zoomScaleNormal="94" workbookViewId="0">
      <selection sqref="A1:G78"/>
    </sheetView>
  </sheetViews>
  <sheetFormatPr baseColWidth="10" defaultColWidth="11" defaultRowHeight="15" x14ac:dyDescent="0.25"/>
  <cols>
    <col min="1" max="1" width="82.85546875" customWidth="1"/>
    <col min="2" max="2" width="19" customWidth="1"/>
    <col min="3" max="3" width="17.85546875" customWidth="1"/>
    <col min="4" max="4" width="18.7109375" customWidth="1"/>
    <col min="5" max="5" width="18.140625" customWidth="1"/>
    <col min="6" max="6" width="18.28515625" customWidth="1"/>
    <col min="7" max="7" width="18.42578125" customWidth="1"/>
    <col min="9" max="9" width="17.42578125" style="149" bestFit="1" customWidth="1"/>
    <col min="10" max="10" width="17.140625" style="149" bestFit="1" customWidth="1"/>
    <col min="11" max="11" width="18.28515625" style="149" bestFit="1" customWidth="1"/>
    <col min="12" max="13" width="16.7109375" style="149" bestFit="1" customWidth="1"/>
    <col min="14" max="14" width="17.85546875" style="149" bestFit="1" customWidth="1"/>
  </cols>
  <sheetData>
    <row r="1" spans="1:16" ht="40.9" customHeight="1" x14ac:dyDescent="0.25">
      <c r="A1" s="215" t="s">
        <v>371</v>
      </c>
      <c r="B1" s="216"/>
      <c r="C1" s="216"/>
      <c r="D1" s="216"/>
      <c r="E1" s="216"/>
      <c r="F1" s="216"/>
      <c r="G1" s="216"/>
    </row>
    <row r="2" spans="1:16" x14ac:dyDescent="0.25">
      <c r="A2" s="105" t="str">
        <f>'Formato 1'!A2</f>
        <v>MUNICIPIO DE ACAMBARO, GTO.</v>
      </c>
      <c r="B2" s="106"/>
      <c r="C2" s="106"/>
      <c r="D2" s="106"/>
      <c r="E2" s="106"/>
      <c r="F2" s="106"/>
      <c r="G2" s="107"/>
    </row>
    <row r="3" spans="1:16" x14ac:dyDescent="0.25">
      <c r="A3" s="108" t="s">
        <v>372</v>
      </c>
      <c r="B3" s="109"/>
      <c r="C3" s="109"/>
      <c r="D3" s="109"/>
      <c r="E3" s="109"/>
      <c r="F3" s="109"/>
      <c r="G3" s="110"/>
    </row>
    <row r="4" spans="1:16" x14ac:dyDescent="0.25">
      <c r="A4" s="108" t="s">
        <v>373</v>
      </c>
      <c r="B4" s="109"/>
      <c r="C4" s="109"/>
      <c r="D4" s="109"/>
      <c r="E4" s="109"/>
      <c r="F4" s="109"/>
      <c r="G4" s="110"/>
    </row>
    <row r="5" spans="1:16" x14ac:dyDescent="0.25">
      <c r="A5" s="108" t="str">
        <f>'Formato 3'!A4</f>
        <v>DEL 1 DE ENERO DEL 2024 AL 31 DE MARZO DEL 2024</v>
      </c>
      <c r="B5" s="109"/>
      <c r="C5" s="109"/>
      <c r="D5" s="109"/>
      <c r="E5" s="109"/>
      <c r="F5" s="109"/>
      <c r="G5" s="110"/>
    </row>
    <row r="6" spans="1:16" ht="30" customHeight="1" x14ac:dyDescent="0.25">
      <c r="A6" s="111" t="s">
        <v>2</v>
      </c>
      <c r="B6" s="112"/>
      <c r="C6" s="112"/>
      <c r="D6" s="112"/>
      <c r="E6" s="112"/>
      <c r="F6" s="112"/>
      <c r="G6" s="113"/>
    </row>
    <row r="7" spans="1:16" ht="15.75" customHeight="1" x14ac:dyDescent="0.25">
      <c r="A7" s="204" t="s">
        <v>4</v>
      </c>
      <c r="B7" s="212" t="s">
        <v>285</v>
      </c>
      <c r="C7" s="213"/>
      <c r="D7" s="213"/>
      <c r="E7" s="213"/>
      <c r="F7" s="214"/>
      <c r="G7" s="208" t="s">
        <v>374</v>
      </c>
    </row>
    <row r="8" spans="1:16" ht="59.25" customHeight="1" x14ac:dyDescent="0.25">
      <c r="A8" s="205"/>
      <c r="B8" s="26" t="s">
        <v>287</v>
      </c>
      <c r="C8" s="7" t="s">
        <v>375</v>
      </c>
      <c r="D8" s="26" t="s">
        <v>289</v>
      </c>
      <c r="E8" s="26" t="s">
        <v>175</v>
      </c>
      <c r="F8" s="31" t="s">
        <v>192</v>
      </c>
      <c r="G8" s="207"/>
    </row>
    <row r="9" spans="1:16" ht="16.5" customHeight="1" x14ac:dyDescent="0.25">
      <c r="A9" s="161" t="s">
        <v>376</v>
      </c>
      <c r="B9" s="166">
        <f>SUM(B10,B19,B27,B37)</f>
        <v>279136897.79000002</v>
      </c>
      <c r="C9" s="166">
        <f t="shared" ref="C9:G9" si="0">SUM(C10,C19,C27,C37)</f>
        <v>35591314.68</v>
      </c>
      <c r="D9" s="166">
        <f t="shared" si="0"/>
        <v>314728212.46999997</v>
      </c>
      <c r="E9" s="166">
        <f t="shared" si="0"/>
        <v>54415403.080000095</v>
      </c>
      <c r="F9" s="166">
        <f t="shared" si="0"/>
        <v>52556991.210000098</v>
      </c>
      <c r="G9" s="166">
        <f t="shared" si="0"/>
        <v>260312809.38999993</v>
      </c>
    </row>
    <row r="10" spans="1:16" ht="15" customHeight="1" x14ac:dyDescent="0.25">
      <c r="A10" s="78" t="s">
        <v>377</v>
      </c>
      <c r="B10" s="155">
        <f>SUM(B11:B18)</f>
        <v>128385991.00000001</v>
      </c>
      <c r="C10" s="155">
        <f t="shared" ref="C10:G10" si="1">SUM(C11:C18)</f>
        <v>6317417.5100000035</v>
      </c>
      <c r="D10" s="155">
        <f t="shared" si="1"/>
        <v>134703408.50999999</v>
      </c>
      <c r="E10" s="155">
        <f t="shared" si="1"/>
        <v>25820989.920000002</v>
      </c>
      <c r="F10" s="155">
        <f t="shared" si="1"/>
        <v>24290753.25</v>
      </c>
      <c r="G10" s="155">
        <f t="shared" si="1"/>
        <v>108882418.59</v>
      </c>
    </row>
    <row r="11" spans="1:16" x14ac:dyDescent="0.25">
      <c r="A11" s="79" t="s">
        <v>378</v>
      </c>
      <c r="B11" s="155">
        <v>2143969.1399999997</v>
      </c>
      <c r="C11" s="155">
        <v>103055.88</v>
      </c>
      <c r="D11" s="155">
        <v>2247025.0199999996</v>
      </c>
      <c r="E11" s="155">
        <v>418897.75</v>
      </c>
      <c r="F11" s="155">
        <v>418897.75</v>
      </c>
      <c r="G11" s="155">
        <f>D11-E11</f>
        <v>1828127.2699999996</v>
      </c>
    </row>
    <row r="12" spans="1:16" x14ac:dyDescent="0.25">
      <c r="A12" s="79" t="s">
        <v>379</v>
      </c>
      <c r="B12" s="155">
        <v>3508644.26</v>
      </c>
      <c r="C12" s="155">
        <v>117484.83000000002</v>
      </c>
      <c r="D12" s="155">
        <v>3626129.09</v>
      </c>
      <c r="E12" s="155">
        <v>733658.39999999991</v>
      </c>
      <c r="F12" s="155">
        <v>733658.39999999991</v>
      </c>
      <c r="G12" s="155">
        <f t="shared" ref="G12:G41" si="2">D12-E12</f>
        <v>2892470.69</v>
      </c>
      <c r="H12" s="156"/>
      <c r="I12" s="157"/>
      <c r="J12" s="157"/>
      <c r="K12" s="157"/>
      <c r="L12" s="157"/>
      <c r="M12" s="157"/>
      <c r="N12" s="157"/>
      <c r="O12" s="156"/>
      <c r="P12" s="156"/>
    </row>
    <row r="13" spans="1:16" x14ac:dyDescent="0.25">
      <c r="A13" s="79" t="s">
        <v>380</v>
      </c>
      <c r="B13" s="155">
        <v>21657255.540000003</v>
      </c>
      <c r="C13" s="155">
        <v>375939.48000000045</v>
      </c>
      <c r="D13" s="155">
        <v>22033195.020000003</v>
      </c>
      <c r="E13" s="155">
        <v>4823370.1300000018</v>
      </c>
      <c r="F13" s="155">
        <v>4741816.870000001</v>
      </c>
      <c r="G13" s="155">
        <v>17209824.889999997</v>
      </c>
      <c r="H13" s="156"/>
      <c r="I13" s="157"/>
      <c r="J13" s="157"/>
      <c r="K13" s="157"/>
      <c r="L13" s="157"/>
      <c r="M13" s="157"/>
      <c r="N13" s="157"/>
      <c r="O13" s="156"/>
      <c r="P13" s="156"/>
    </row>
    <row r="14" spans="1:16" x14ac:dyDescent="0.25">
      <c r="A14" s="79" t="s">
        <v>381</v>
      </c>
      <c r="B14" s="155">
        <v>2936339.54</v>
      </c>
      <c r="C14" s="155">
        <v>5000</v>
      </c>
      <c r="D14" s="155">
        <v>2941339.54</v>
      </c>
      <c r="E14" s="155">
        <v>594623.35999999987</v>
      </c>
      <c r="F14" s="155">
        <v>594623.35999999987</v>
      </c>
      <c r="G14" s="155">
        <f t="shared" si="2"/>
        <v>2346716.1800000002</v>
      </c>
      <c r="H14" s="156"/>
      <c r="I14" s="157"/>
      <c r="J14" s="157"/>
      <c r="K14" s="157"/>
      <c r="L14" s="157"/>
      <c r="M14" s="157"/>
      <c r="N14" s="157"/>
      <c r="O14" s="156"/>
      <c r="P14" s="156"/>
    </row>
    <row r="15" spans="1:16" x14ac:dyDescent="0.25">
      <c r="A15" s="79" t="s">
        <v>382</v>
      </c>
      <c r="B15" s="155">
        <v>75618592.289999992</v>
      </c>
      <c r="C15" s="155">
        <v>6282385.8500000034</v>
      </c>
      <c r="D15" s="155">
        <v>81900978.140000001</v>
      </c>
      <c r="E15" s="155">
        <v>15385557.570000002</v>
      </c>
      <c r="F15" s="155">
        <v>13936874.16</v>
      </c>
      <c r="G15" s="155">
        <f t="shared" si="2"/>
        <v>66515420.57</v>
      </c>
      <c r="H15" s="156"/>
      <c r="I15" s="157"/>
      <c r="J15" s="157"/>
      <c r="K15" s="157"/>
      <c r="L15" s="157"/>
      <c r="M15" s="157"/>
      <c r="N15" s="157"/>
      <c r="O15" s="156"/>
      <c r="P15" s="156"/>
    </row>
    <row r="16" spans="1:16" x14ac:dyDescent="0.25">
      <c r="A16" s="79" t="s">
        <v>383</v>
      </c>
      <c r="B16" s="155">
        <v>0</v>
      </c>
      <c r="C16" s="155">
        <v>0</v>
      </c>
      <c r="D16" s="155">
        <v>0</v>
      </c>
      <c r="E16" s="155">
        <v>0</v>
      </c>
      <c r="F16" s="155">
        <v>0</v>
      </c>
      <c r="G16" s="155">
        <f t="shared" si="2"/>
        <v>0</v>
      </c>
      <c r="H16" s="156"/>
      <c r="I16" s="157"/>
      <c r="J16" s="157"/>
      <c r="K16" s="157"/>
      <c r="L16" s="157"/>
      <c r="M16" s="157"/>
      <c r="N16" s="157"/>
      <c r="O16" s="156"/>
      <c r="P16" s="156"/>
    </row>
    <row r="17" spans="1:16" x14ac:dyDescent="0.25">
      <c r="A17" s="79" t="s">
        <v>384</v>
      </c>
      <c r="B17" s="155">
        <v>10022424.780000009</v>
      </c>
      <c r="C17" s="155">
        <v>73443.84999999954</v>
      </c>
      <c r="D17" s="155">
        <v>10095868.630000003</v>
      </c>
      <c r="E17" s="155">
        <v>1830715.4299999978</v>
      </c>
      <c r="F17" s="155">
        <v>1830715.4299999978</v>
      </c>
      <c r="G17" s="155">
        <v>8265153.200000003</v>
      </c>
      <c r="H17" s="156"/>
      <c r="I17" s="157"/>
      <c r="J17" s="157"/>
      <c r="K17" s="157"/>
      <c r="L17" s="157"/>
      <c r="M17" s="157"/>
      <c r="N17" s="157"/>
      <c r="O17" s="156"/>
      <c r="P17" s="156"/>
    </row>
    <row r="18" spans="1:16" x14ac:dyDescent="0.25">
      <c r="A18" s="79" t="s">
        <v>385</v>
      </c>
      <c r="B18" s="155">
        <v>12498765.449999997</v>
      </c>
      <c r="C18" s="155">
        <v>-639892.38</v>
      </c>
      <c r="D18" s="155">
        <v>11858873.069999997</v>
      </c>
      <c r="E18" s="155">
        <v>2034167.2799999993</v>
      </c>
      <c r="F18" s="155">
        <v>2034167.2799999993</v>
      </c>
      <c r="G18" s="155">
        <v>9824705.7899999991</v>
      </c>
      <c r="H18" s="156"/>
      <c r="I18" s="157"/>
      <c r="J18" s="157"/>
      <c r="K18" s="157"/>
      <c r="L18" s="157"/>
      <c r="M18" s="157"/>
      <c r="N18" s="157"/>
      <c r="O18" s="156"/>
      <c r="P18" s="156"/>
    </row>
    <row r="19" spans="1:16" x14ac:dyDescent="0.25">
      <c r="A19" s="78" t="s">
        <v>386</v>
      </c>
      <c r="B19" s="155">
        <f>SUM(B20:B26)</f>
        <v>133971338.31</v>
      </c>
      <c r="C19" s="155">
        <f t="shared" ref="C19:G19" si="3">SUM(C20:C26)</f>
        <v>28431666.089999996</v>
      </c>
      <c r="D19" s="155">
        <f t="shared" si="3"/>
        <v>162403004.40000001</v>
      </c>
      <c r="E19" s="155">
        <f t="shared" si="3"/>
        <v>25485870.180000097</v>
      </c>
      <c r="F19" s="155">
        <f t="shared" si="3"/>
        <v>25157694.980000101</v>
      </c>
      <c r="G19" s="155">
        <f t="shared" si="3"/>
        <v>136917134.21999991</v>
      </c>
      <c r="H19" s="156"/>
      <c r="I19" s="157"/>
      <c r="J19" s="157"/>
      <c r="K19" s="157"/>
      <c r="L19" s="157"/>
      <c r="M19" s="157"/>
      <c r="N19" s="157"/>
      <c r="O19" s="156"/>
      <c r="P19" s="156"/>
    </row>
    <row r="20" spans="1:16" x14ac:dyDescent="0.25">
      <c r="A20" s="79" t="s">
        <v>524</v>
      </c>
      <c r="B20" s="155">
        <v>19322574.140000001</v>
      </c>
      <c r="C20" s="155">
        <v>-3986105.2800000003</v>
      </c>
      <c r="D20" s="155">
        <v>15336468.859999999</v>
      </c>
      <c r="E20" s="155">
        <v>2850230.18</v>
      </c>
      <c r="F20" s="155">
        <v>2850230.18</v>
      </c>
      <c r="G20" s="155">
        <f t="shared" si="2"/>
        <v>12486238.68</v>
      </c>
      <c r="H20" s="156"/>
      <c r="I20" s="157"/>
      <c r="J20" s="157"/>
      <c r="K20" s="157"/>
      <c r="L20" s="157"/>
      <c r="M20" s="157"/>
      <c r="N20" s="157"/>
      <c r="O20" s="156"/>
      <c r="P20" s="156"/>
    </row>
    <row r="21" spans="1:16" x14ac:dyDescent="0.25">
      <c r="A21" s="79" t="s">
        <v>387</v>
      </c>
      <c r="B21" s="155">
        <v>3746772.1499999994</v>
      </c>
      <c r="C21" s="155">
        <v>904352.37999999989</v>
      </c>
      <c r="D21" s="155">
        <v>4651124.5299999993</v>
      </c>
      <c r="E21" s="155">
        <v>868909.40999999992</v>
      </c>
      <c r="F21" s="155">
        <v>868909.40999999992</v>
      </c>
      <c r="G21" s="155">
        <f t="shared" si="2"/>
        <v>3782215.1199999992</v>
      </c>
      <c r="H21" s="156"/>
      <c r="I21" s="157"/>
      <c r="J21" s="157"/>
      <c r="K21" s="157"/>
      <c r="L21" s="157"/>
      <c r="M21" s="157"/>
      <c r="N21" s="157"/>
      <c r="O21" s="156"/>
      <c r="P21" s="156"/>
    </row>
    <row r="22" spans="1:16" x14ac:dyDescent="0.25">
      <c r="A22" s="79" t="s">
        <v>388</v>
      </c>
      <c r="B22" s="155">
        <v>582194.22</v>
      </c>
      <c r="C22" s="155">
        <v>0</v>
      </c>
      <c r="D22" s="155">
        <v>582194.22</v>
      </c>
      <c r="E22" s="155">
        <v>120944.40000000001</v>
      </c>
      <c r="F22" s="155">
        <v>120944.40000000001</v>
      </c>
      <c r="G22" s="155">
        <f t="shared" si="2"/>
        <v>461249.81999999995</v>
      </c>
      <c r="H22" s="156"/>
      <c r="I22" s="157"/>
      <c r="J22" s="157"/>
      <c r="K22" s="157"/>
      <c r="L22" s="157"/>
      <c r="M22" s="157"/>
      <c r="N22" s="157"/>
      <c r="O22" s="156"/>
      <c r="P22" s="156"/>
    </row>
    <row r="23" spans="1:16" x14ac:dyDescent="0.25">
      <c r="A23" s="79" t="s">
        <v>389</v>
      </c>
      <c r="B23" s="155">
        <v>1921382.5700000003</v>
      </c>
      <c r="C23" s="155">
        <v>0</v>
      </c>
      <c r="D23" s="155">
        <v>1921382.5700000003</v>
      </c>
      <c r="E23" s="155">
        <v>448864.49000000005</v>
      </c>
      <c r="F23" s="155">
        <v>448864.49000000005</v>
      </c>
      <c r="G23" s="155">
        <f t="shared" si="2"/>
        <v>1472518.0800000003</v>
      </c>
      <c r="H23" s="156"/>
      <c r="I23" s="157"/>
      <c r="J23" s="157"/>
      <c r="K23" s="157"/>
      <c r="L23" s="157"/>
      <c r="M23" s="157"/>
      <c r="N23" s="157"/>
      <c r="O23" s="156"/>
      <c r="P23" s="156"/>
    </row>
    <row r="24" spans="1:16" x14ac:dyDescent="0.25">
      <c r="A24" s="79" t="s">
        <v>525</v>
      </c>
      <c r="B24" s="155">
        <v>0</v>
      </c>
      <c r="C24" s="155">
        <v>0</v>
      </c>
      <c r="D24" s="155">
        <v>0</v>
      </c>
      <c r="E24" s="155">
        <v>0</v>
      </c>
      <c r="F24" s="155">
        <v>0</v>
      </c>
      <c r="G24" s="155">
        <f t="shared" si="2"/>
        <v>0</v>
      </c>
      <c r="H24" s="156"/>
      <c r="I24" s="157"/>
      <c r="J24" s="157"/>
      <c r="K24" s="157"/>
      <c r="L24" s="157"/>
      <c r="M24" s="157"/>
      <c r="N24" s="157"/>
      <c r="O24" s="156"/>
      <c r="P24" s="156"/>
    </row>
    <row r="25" spans="1:16" x14ac:dyDescent="0.25">
      <c r="A25" s="79" t="s">
        <v>390</v>
      </c>
      <c r="B25" s="155">
        <v>1376251.79</v>
      </c>
      <c r="C25" s="155">
        <v>38483.709999999992</v>
      </c>
      <c r="D25" s="155">
        <v>1414735.5</v>
      </c>
      <c r="E25" s="155">
        <v>216441.62000000002</v>
      </c>
      <c r="F25" s="155">
        <v>216441.62000000002</v>
      </c>
      <c r="G25" s="155">
        <f t="shared" si="2"/>
        <v>1198293.8799999999</v>
      </c>
      <c r="H25" s="156"/>
      <c r="I25" s="157"/>
      <c r="J25" s="157"/>
      <c r="K25" s="157"/>
      <c r="L25" s="157"/>
      <c r="M25" s="157"/>
      <c r="N25" s="157"/>
      <c r="O25" s="156"/>
      <c r="P25" s="156"/>
    </row>
    <row r="26" spans="1:16" x14ac:dyDescent="0.25">
      <c r="A26" s="79" t="s">
        <v>391</v>
      </c>
      <c r="B26" s="155">
        <f>160020418.71-52998255.27</f>
        <v>107022163.44</v>
      </c>
      <c r="C26" s="155">
        <f>38411594.66-6936659.38</f>
        <v>31474935.279999997</v>
      </c>
      <c r="D26" s="155">
        <f>198432013.37-59934914.65</f>
        <v>138497098.72</v>
      </c>
      <c r="E26" s="155">
        <f>65139564.1400001-44159084.06</f>
        <v>20980480.080000095</v>
      </c>
      <c r="F26" s="155">
        <f>65139564.1400001-44487259.26</f>
        <v>20652304.8800001</v>
      </c>
      <c r="G26" s="155">
        <f>D26-E26</f>
        <v>117516618.6399999</v>
      </c>
      <c r="H26" s="156"/>
      <c r="I26" s="157"/>
      <c r="J26" s="157"/>
      <c r="K26" s="157"/>
      <c r="L26" s="157"/>
      <c r="M26" s="157"/>
      <c r="N26" s="157"/>
      <c r="O26" s="156"/>
      <c r="P26" s="156"/>
    </row>
    <row r="27" spans="1:16" x14ac:dyDescent="0.25">
      <c r="A27" s="78" t="s">
        <v>392</v>
      </c>
      <c r="B27" s="155">
        <f>SUM(B28:B36)</f>
        <v>15361188.48</v>
      </c>
      <c r="C27" s="155">
        <f t="shared" ref="C27:F27" si="4">SUM(C28:C36)</f>
        <v>842231.08000000007</v>
      </c>
      <c r="D27" s="155">
        <f t="shared" si="4"/>
        <v>16203419.560000001</v>
      </c>
      <c r="E27" s="155">
        <f t="shared" si="4"/>
        <v>3108542.98</v>
      </c>
      <c r="F27" s="155">
        <f t="shared" si="4"/>
        <v>3108542.98</v>
      </c>
      <c r="G27" s="155">
        <f t="shared" si="2"/>
        <v>13094876.58</v>
      </c>
      <c r="H27" s="156"/>
      <c r="I27" s="157"/>
      <c r="J27" s="157"/>
      <c r="K27" s="157"/>
      <c r="L27" s="157"/>
      <c r="M27" s="157"/>
      <c r="N27" s="157"/>
      <c r="O27" s="156"/>
      <c r="P27" s="156"/>
    </row>
    <row r="28" spans="1:16" x14ac:dyDescent="0.25">
      <c r="A28" s="167" t="s">
        <v>393</v>
      </c>
      <c r="B28" s="155">
        <v>5549521.5899999999</v>
      </c>
      <c r="C28" s="155">
        <v>282390.99</v>
      </c>
      <c r="D28" s="155">
        <v>5831912.5800000001</v>
      </c>
      <c r="E28" s="155">
        <v>788402.48</v>
      </c>
      <c r="F28" s="155">
        <v>788402.48</v>
      </c>
      <c r="G28" s="155">
        <f t="shared" si="2"/>
        <v>5043510.0999999996</v>
      </c>
      <c r="H28" s="156"/>
      <c r="I28" s="157"/>
      <c r="J28" s="157"/>
      <c r="K28" s="157"/>
      <c r="L28" s="157"/>
      <c r="M28" s="157"/>
      <c r="N28" s="157"/>
      <c r="O28" s="156"/>
      <c r="P28" s="156"/>
    </row>
    <row r="29" spans="1:16" x14ac:dyDescent="0.25">
      <c r="A29" s="79" t="s">
        <v>394</v>
      </c>
      <c r="B29" s="155">
        <v>5635265.0500000007</v>
      </c>
      <c r="C29" s="155">
        <v>559840.09000000008</v>
      </c>
      <c r="D29" s="155">
        <v>6195105.1400000006</v>
      </c>
      <c r="E29" s="155">
        <v>1439664.7999999998</v>
      </c>
      <c r="F29" s="155">
        <v>1439664.7999999998</v>
      </c>
      <c r="G29" s="155">
        <f t="shared" si="2"/>
        <v>4755440.3400000008</v>
      </c>
      <c r="H29" s="156"/>
      <c r="I29" s="157"/>
      <c r="J29" s="157"/>
      <c r="K29" s="157"/>
      <c r="L29" s="157"/>
      <c r="M29" s="157"/>
      <c r="N29" s="157"/>
      <c r="O29" s="156"/>
      <c r="P29" s="156"/>
    </row>
    <row r="30" spans="1:16" x14ac:dyDescent="0.25">
      <c r="A30" s="79" t="s">
        <v>526</v>
      </c>
      <c r="B30" s="155">
        <v>0</v>
      </c>
      <c r="C30" s="155">
        <v>0</v>
      </c>
      <c r="D30" s="155">
        <v>0</v>
      </c>
      <c r="E30" s="155">
        <v>0</v>
      </c>
      <c r="F30" s="155">
        <v>0</v>
      </c>
      <c r="G30" s="155">
        <f t="shared" si="2"/>
        <v>0</v>
      </c>
      <c r="H30" s="156"/>
      <c r="I30" s="157"/>
      <c r="J30" s="157"/>
      <c r="K30" s="157"/>
      <c r="L30" s="157"/>
      <c r="M30" s="157"/>
      <c r="N30" s="157"/>
      <c r="O30" s="156"/>
      <c r="P30" s="156"/>
    </row>
    <row r="31" spans="1:16" x14ac:dyDescent="0.25">
      <c r="A31" s="79" t="s">
        <v>395</v>
      </c>
      <c r="B31" s="155">
        <v>0</v>
      </c>
      <c r="C31" s="155">
        <v>0</v>
      </c>
      <c r="D31" s="155">
        <v>0</v>
      </c>
      <c r="E31" s="155">
        <v>0</v>
      </c>
      <c r="F31" s="155">
        <v>0</v>
      </c>
      <c r="G31" s="155">
        <f t="shared" si="2"/>
        <v>0</v>
      </c>
      <c r="H31" s="156"/>
      <c r="I31" s="157"/>
      <c r="J31" s="157"/>
      <c r="K31" s="157"/>
      <c r="L31" s="157"/>
      <c r="M31" s="157"/>
      <c r="N31" s="157"/>
      <c r="O31" s="156"/>
      <c r="P31" s="156"/>
    </row>
    <row r="32" spans="1:16" x14ac:dyDescent="0.25">
      <c r="A32" s="79" t="s">
        <v>396</v>
      </c>
      <c r="B32" s="155">
        <v>0</v>
      </c>
      <c r="C32" s="155">
        <v>0</v>
      </c>
      <c r="D32" s="155">
        <v>0</v>
      </c>
      <c r="E32" s="155">
        <v>0</v>
      </c>
      <c r="F32" s="155">
        <v>0</v>
      </c>
      <c r="G32" s="155">
        <f t="shared" si="2"/>
        <v>0</v>
      </c>
    </row>
    <row r="33" spans="1:7" ht="14.45" customHeight="1" x14ac:dyDescent="0.25">
      <c r="A33" s="79" t="s">
        <v>397</v>
      </c>
      <c r="B33" s="155">
        <v>0</v>
      </c>
      <c r="C33" s="155">
        <v>0</v>
      </c>
      <c r="D33" s="155">
        <v>0</v>
      </c>
      <c r="E33" s="155">
        <v>0</v>
      </c>
      <c r="F33" s="155">
        <v>0</v>
      </c>
      <c r="G33" s="155">
        <f t="shared" si="2"/>
        <v>0</v>
      </c>
    </row>
    <row r="34" spans="1:7" ht="14.45" customHeight="1" x14ac:dyDescent="0.25">
      <c r="A34" s="79" t="s">
        <v>398</v>
      </c>
      <c r="B34" s="155">
        <v>0</v>
      </c>
      <c r="C34" s="155">
        <v>0</v>
      </c>
      <c r="D34" s="155">
        <v>0</v>
      </c>
      <c r="E34" s="155">
        <v>0</v>
      </c>
      <c r="F34" s="155">
        <v>0</v>
      </c>
      <c r="G34" s="155">
        <f t="shared" si="2"/>
        <v>0</v>
      </c>
    </row>
    <row r="35" spans="1:7" ht="14.45" customHeight="1" x14ac:dyDescent="0.25">
      <c r="A35" s="79" t="s">
        <v>399</v>
      </c>
      <c r="B35" s="155">
        <v>0</v>
      </c>
      <c r="C35" s="155">
        <v>0</v>
      </c>
      <c r="D35" s="155">
        <v>0</v>
      </c>
      <c r="E35" s="155">
        <v>0</v>
      </c>
      <c r="F35" s="155">
        <v>0</v>
      </c>
      <c r="G35" s="155">
        <f t="shared" si="2"/>
        <v>0</v>
      </c>
    </row>
    <row r="36" spans="1:7" ht="14.45" customHeight="1" x14ac:dyDescent="0.25">
      <c r="A36" s="79" t="s">
        <v>400</v>
      </c>
      <c r="B36" s="155">
        <v>4176401.8399999994</v>
      </c>
      <c r="C36" s="155">
        <v>0</v>
      </c>
      <c r="D36" s="155">
        <v>4176401.8399999994</v>
      </c>
      <c r="E36" s="155">
        <v>880475.70000000007</v>
      </c>
      <c r="F36" s="155">
        <v>880475.70000000007</v>
      </c>
      <c r="G36" s="155">
        <f t="shared" si="2"/>
        <v>3295926.1399999992</v>
      </c>
    </row>
    <row r="37" spans="1:7" ht="14.45" customHeight="1" x14ac:dyDescent="0.25">
      <c r="A37" s="168" t="s">
        <v>405</v>
      </c>
      <c r="B37" s="155">
        <f>SUM(B38:B41)</f>
        <v>1418380</v>
      </c>
      <c r="C37" s="155">
        <f t="shared" ref="C37:G37" si="5">SUM(C38:C41)</f>
        <v>0</v>
      </c>
      <c r="D37" s="155">
        <f t="shared" si="5"/>
        <v>1418380</v>
      </c>
      <c r="E37" s="155">
        <f t="shared" si="5"/>
        <v>0</v>
      </c>
      <c r="F37" s="155">
        <f t="shared" si="5"/>
        <v>0</v>
      </c>
      <c r="G37" s="155">
        <f t="shared" si="5"/>
        <v>1418380</v>
      </c>
    </row>
    <row r="38" spans="1:7" x14ac:dyDescent="0.25">
      <c r="A38" s="167" t="s">
        <v>401</v>
      </c>
      <c r="B38" s="155">
        <v>1418380</v>
      </c>
      <c r="C38" s="155">
        <v>0</v>
      </c>
      <c r="D38" s="155">
        <v>1418380</v>
      </c>
      <c r="E38" s="155">
        <v>0</v>
      </c>
      <c r="F38" s="155">
        <v>0</v>
      </c>
      <c r="G38" s="155">
        <f t="shared" si="2"/>
        <v>1418380</v>
      </c>
    </row>
    <row r="39" spans="1:7" ht="30" x14ac:dyDescent="0.25">
      <c r="A39" s="167" t="s">
        <v>402</v>
      </c>
      <c r="B39" s="155">
        <v>0</v>
      </c>
      <c r="C39" s="155">
        <v>0</v>
      </c>
      <c r="D39" s="155">
        <v>0</v>
      </c>
      <c r="E39" s="155">
        <v>0</v>
      </c>
      <c r="F39" s="155">
        <v>0</v>
      </c>
      <c r="G39" s="155">
        <f t="shared" si="2"/>
        <v>0</v>
      </c>
    </row>
    <row r="40" spans="1:7" x14ac:dyDescent="0.25">
      <c r="A40" s="167" t="s">
        <v>403</v>
      </c>
      <c r="B40" s="155">
        <v>0</v>
      </c>
      <c r="C40" s="155">
        <v>0</v>
      </c>
      <c r="D40" s="155">
        <v>0</v>
      </c>
      <c r="E40" s="155">
        <v>0</v>
      </c>
      <c r="F40" s="155">
        <v>0</v>
      </c>
      <c r="G40" s="155">
        <f t="shared" si="2"/>
        <v>0</v>
      </c>
    </row>
    <row r="41" spans="1:7" x14ac:dyDescent="0.25">
      <c r="A41" s="167" t="s">
        <v>404</v>
      </c>
      <c r="B41" s="155">
        <v>0</v>
      </c>
      <c r="C41" s="155">
        <v>0</v>
      </c>
      <c r="D41" s="155">
        <v>0</v>
      </c>
      <c r="E41" s="155">
        <v>0</v>
      </c>
      <c r="F41" s="155">
        <v>0</v>
      </c>
      <c r="G41" s="155">
        <f t="shared" si="2"/>
        <v>0</v>
      </c>
    </row>
    <row r="42" spans="1:7" x14ac:dyDescent="0.25">
      <c r="A42" s="167"/>
      <c r="B42" s="169"/>
      <c r="C42" s="169"/>
      <c r="D42" s="169"/>
      <c r="E42" s="169"/>
      <c r="F42" s="169"/>
      <c r="G42" s="169"/>
    </row>
    <row r="43" spans="1:7" x14ac:dyDescent="0.25">
      <c r="A43" s="162" t="s">
        <v>527</v>
      </c>
      <c r="B43" s="164">
        <f>SUM(B44,B53,B61,B71)</f>
        <v>276181274.49000001</v>
      </c>
      <c r="C43" s="164">
        <f t="shared" ref="C43:G43" si="6">SUM(C44,C53,C61,C71)</f>
        <v>11544521.109999999</v>
      </c>
      <c r="D43" s="164">
        <f t="shared" si="6"/>
        <v>287725795.60000002</v>
      </c>
      <c r="E43" s="164">
        <f t="shared" si="6"/>
        <v>79307685.210000008</v>
      </c>
      <c r="F43" s="164">
        <f t="shared" si="6"/>
        <v>79307685.210000008</v>
      </c>
      <c r="G43" s="164">
        <f t="shared" si="6"/>
        <v>208418110.38999999</v>
      </c>
    </row>
    <row r="44" spans="1:7" x14ac:dyDescent="0.25">
      <c r="A44" s="78" t="s">
        <v>377</v>
      </c>
      <c r="B44" s="155">
        <f>SUM(B45:B52)</f>
        <v>87316221</v>
      </c>
      <c r="C44" s="155">
        <f t="shared" ref="C44:G44" si="7">SUM(C45:C52)</f>
        <v>11765330</v>
      </c>
      <c r="D44" s="155">
        <f t="shared" si="7"/>
        <v>99081551</v>
      </c>
      <c r="E44" s="155">
        <f t="shared" si="7"/>
        <v>16203095.380000001</v>
      </c>
      <c r="F44" s="155">
        <f t="shared" si="7"/>
        <v>16203095.380000001</v>
      </c>
      <c r="G44" s="155">
        <f t="shared" si="7"/>
        <v>82878455.620000005</v>
      </c>
    </row>
    <row r="45" spans="1:7" x14ac:dyDescent="0.25">
      <c r="A45" s="167" t="s">
        <v>378</v>
      </c>
      <c r="B45" s="155">
        <v>0</v>
      </c>
      <c r="C45" s="155">
        <v>0</v>
      </c>
      <c r="D45" s="155">
        <v>0</v>
      </c>
      <c r="E45" s="155">
        <v>0</v>
      </c>
      <c r="F45" s="155">
        <v>0</v>
      </c>
      <c r="G45" s="155">
        <f t="shared" ref="G45:G75" si="8">D45-E45</f>
        <v>0</v>
      </c>
    </row>
    <row r="46" spans="1:7" x14ac:dyDescent="0.25">
      <c r="A46" s="167" t="s">
        <v>379</v>
      </c>
      <c r="B46" s="155">
        <v>0</v>
      </c>
      <c r="C46" s="155">
        <v>0</v>
      </c>
      <c r="D46" s="155">
        <v>0</v>
      </c>
      <c r="E46" s="155">
        <v>0</v>
      </c>
      <c r="F46" s="155">
        <v>0</v>
      </c>
      <c r="G46" s="155">
        <f t="shared" si="8"/>
        <v>0</v>
      </c>
    </row>
    <row r="47" spans="1:7" x14ac:dyDescent="0.25">
      <c r="A47" s="167" t="s">
        <v>380</v>
      </c>
      <c r="B47" s="155">
        <v>0</v>
      </c>
      <c r="C47" s="155">
        <v>0</v>
      </c>
      <c r="D47" s="155">
        <v>0</v>
      </c>
      <c r="E47" s="155">
        <v>0</v>
      </c>
      <c r="F47" s="155">
        <v>0</v>
      </c>
      <c r="G47" s="155">
        <f t="shared" si="8"/>
        <v>0</v>
      </c>
    </row>
    <row r="48" spans="1:7" x14ac:dyDescent="0.25">
      <c r="A48" s="167" t="s">
        <v>381</v>
      </c>
      <c r="B48" s="155">
        <v>0</v>
      </c>
      <c r="C48" s="155">
        <v>0</v>
      </c>
      <c r="D48" s="155">
        <v>0</v>
      </c>
      <c r="E48" s="155">
        <v>0</v>
      </c>
      <c r="F48" s="155">
        <v>0</v>
      </c>
      <c r="G48" s="155">
        <f t="shared" si="8"/>
        <v>0</v>
      </c>
    </row>
    <row r="49" spans="1:7" x14ac:dyDescent="0.25">
      <c r="A49" s="167" t="s">
        <v>382</v>
      </c>
      <c r="B49" s="155">
        <v>0</v>
      </c>
      <c r="C49" s="155">
        <v>0</v>
      </c>
      <c r="D49" s="155">
        <v>0</v>
      </c>
      <c r="E49" s="155">
        <v>0</v>
      </c>
      <c r="F49" s="155">
        <v>0</v>
      </c>
      <c r="G49" s="155">
        <f t="shared" si="8"/>
        <v>0</v>
      </c>
    </row>
    <row r="50" spans="1:7" x14ac:dyDescent="0.25">
      <c r="A50" s="167" t="s">
        <v>383</v>
      </c>
      <c r="B50" s="155">
        <v>0</v>
      </c>
      <c r="C50" s="155">
        <v>0</v>
      </c>
      <c r="D50" s="155">
        <v>0</v>
      </c>
      <c r="E50" s="155">
        <v>0</v>
      </c>
      <c r="F50" s="155">
        <v>0</v>
      </c>
      <c r="G50" s="155">
        <f t="shared" si="8"/>
        <v>0</v>
      </c>
    </row>
    <row r="51" spans="1:7" x14ac:dyDescent="0.25">
      <c r="A51" s="167" t="s">
        <v>384</v>
      </c>
      <c r="B51" s="155">
        <v>87316221</v>
      </c>
      <c r="C51" s="155">
        <v>11765330</v>
      </c>
      <c r="D51" s="155">
        <v>99081551</v>
      </c>
      <c r="E51" s="155">
        <v>16203095.380000001</v>
      </c>
      <c r="F51" s="155">
        <v>16203095.380000001</v>
      </c>
      <c r="G51" s="155">
        <f t="shared" si="8"/>
        <v>82878455.620000005</v>
      </c>
    </row>
    <row r="52" spans="1:7" x14ac:dyDescent="0.25">
      <c r="A52" s="167" t="s">
        <v>385</v>
      </c>
      <c r="B52" s="155">
        <v>0</v>
      </c>
      <c r="C52" s="155">
        <v>0</v>
      </c>
      <c r="D52" s="155">
        <v>0</v>
      </c>
      <c r="E52" s="155">
        <v>0</v>
      </c>
      <c r="F52" s="155">
        <v>0</v>
      </c>
      <c r="G52" s="155">
        <f t="shared" si="8"/>
        <v>0</v>
      </c>
    </row>
    <row r="53" spans="1:7" x14ac:dyDescent="0.25">
      <c r="A53" s="78" t="s">
        <v>386</v>
      </c>
      <c r="B53" s="155">
        <f>SUM(B54:B60)</f>
        <v>121376532.25</v>
      </c>
      <c r="C53" s="155">
        <f t="shared" ref="C53:G53" si="9">SUM(C54:C60)</f>
        <v>-220808.89</v>
      </c>
      <c r="D53" s="155">
        <f t="shared" si="9"/>
        <v>121155723.36</v>
      </c>
      <c r="E53" s="155">
        <f t="shared" si="9"/>
        <v>45724382.869999997</v>
      </c>
      <c r="F53" s="155">
        <f t="shared" si="9"/>
        <v>45724382.869999997</v>
      </c>
      <c r="G53" s="155">
        <f t="shared" si="9"/>
        <v>75431340.49000001</v>
      </c>
    </row>
    <row r="54" spans="1:7" x14ac:dyDescent="0.25">
      <c r="A54" s="167" t="s">
        <v>524</v>
      </c>
      <c r="B54" s="155">
        <v>0</v>
      </c>
      <c r="C54" s="155">
        <v>0</v>
      </c>
      <c r="D54" s="155">
        <v>0</v>
      </c>
      <c r="E54" s="155">
        <v>0</v>
      </c>
      <c r="F54" s="155">
        <v>0</v>
      </c>
      <c r="G54" s="155">
        <f t="shared" si="8"/>
        <v>0</v>
      </c>
    </row>
    <row r="55" spans="1:7" x14ac:dyDescent="0.25">
      <c r="A55" s="167" t="s">
        <v>387</v>
      </c>
      <c r="B55" s="155">
        <v>121376532.25</v>
      </c>
      <c r="C55" s="155">
        <v>-220808.89</v>
      </c>
      <c r="D55" s="155">
        <f>B55+C55</f>
        <v>121155723.36</v>
      </c>
      <c r="E55" s="155">
        <v>45724382.869999997</v>
      </c>
      <c r="F55" s="155">
        <v>45724382.869999997</v>
      </c>
      <c r="G55" s="155">
        <f t="shared" si="8"/>
        <v>75431340.49000001</v>
      </c>
    </row>
    <row r="56" spans="1:7" x14ac:dyDescent="0.25">
      <c r="A56" s="167" t="s">
        <v>388</v>
      </c>
      <c r="B56" s="155">
        <v>0</v>
      </c>
      <c r="C56" s="155">
        <v>0</v>
      </c>
      <c r="D56" s="155">
        <v>0</v>
      </c>
      <c r="E56" s="155">
        <v>0</v>
      </c>
      <c r="F56" s="155">
        <v>0</v>
      </c>
      <c r="G56" s="155">
        <f t="shared" si="8"/>
        <v>0</v>
      </c>
    </row>
    <row r="57" spans="1:7" x14ac:dyDescent="0.25">
      <c r="A57" s="170" t="s">
        <v>389</v>
      </c>
      <c r="B57" s="155">
        <v>0</v>
      </c>
      <c r="C57" s="155">
        <v>0</v>
      </c>
      <c r="D57" s="155">
        <v>0</v>
      </c>
      <c r="E57" s="155">
        <v>0</v>
      </c>
      <c r="F57" s="155">
        <v>0</v>
      </c>
      <c r="G57" s="155">
        <f t="shared" si="8"/>
        <v>0</v>
      </c>
    </row>
    <row r="58" spans="1:7" x14ac:dyDescent="0.25">
      <c r="A58" s="167" t="s">
        <v>525</v>
      </c>
      <c r="B58" s="155">
        <v>0</v>
      </c>
      <c r="C58" s="155">
        <v>0</v>
      </c>
      <c r="D58" s="155">
        <v>0</v>
      </c>
      <c r="E58" s="155">
        <v>0</v>
      </c>
      <c r="F58" s="155">
        <v>0</v>
      </c>
      <c r="G58" s="155">
        <f t="shared" si="8"/>
        <v>0</v>
      </c>
    </row>
    <row r="59" spans="1:7" x14ac:dyDescent="0.25">
      <c r="A59" s="167" t="s">
        <v>390</v>
      </c>
      <c r="B59" s="155">
        <v>0</v>
      </c>
      <c r="C59" s="155">
        <v>0</v>
      </c>
      <c r="D59" s="155">
        <v>0</v>
      </c>
      <c r="E59" s="155">
        <v>0</v>
      </c>
      <c r="F59" s="155">
        <v>0</v>
      </c>
      <c r="G59" s="155">
        <f t="shared" si="8"/>
        <v>0</v>
      </c>
    </row>
    <row r="60" spans="1:7" x14ac:dyDescent="0.25">
      <c r="A60" s="167" t="s">
        <v>391</v>
      </c>
      <c r="B60" s="155">
        <v>0</v>
      </c>
      <c r="C60" s="155">
        <v>0</v>
      </c>
      <c r="D60" s="155">
        <v>0</v>
      </c>
      <c r="E60" s="155">
        <v>0</v>
      </c>
      <c r="F60" s="155">
        <v>0</v>
      </c>
      <c r="G60" s="155">
        <f t="shared" si="8"/>
        <v>0</v>
      </c>
    </row>
    <row r="61" spans="1:7" x14ac:dyDescent="0.25">
      <c r="A61" s="78" t="s">
        <v>392</v>
      </c>
      <c r="B61" s="155">
        <f>SUM(B62:B70)</f>
        <v>0</v>
      </c>
      <c r="C61" s="155">
        <f t="shared" ref="C61:G61" si="10">SUM(C62:C70)</f>
        <v>0</v>
      </c>
      <c r="D61" s="155">
        <f t="shared" si="10"/>
        <v>0</v>
      </c>
      <c r="E61" s="155">
        <f t="shared" si="10"/>
        <v>0</v>
      </c>
      <c r="F61" s="155">
        <f t="shared" si="10"/>
        <v>0</v>
      </c>
      <c r="G61" s="155">
        <f t="shared" si="10"/>
        <v>0</v>
      </c>
    </row>
    <row r="62" spans="1:7" x14ac:dyDescent="0.25">
      <c r="A62" s="167" t="s">
        <v>393</v>
      </c>
      <c r="B62" s="155">
        <v>0</v>
      </c>
      <c r="C62" s="155">
        <v>0</v>
      </c>
      <c r="D62" s="155">
        <v>0</v>
      </c>
      <c r="E62" s="155">
        <v>0</v>
      </c>
      <c r="F62" s="155">
        <v>0</v>
      </c>
      <c r="G62" s="155">
        <f t="shared" si="8"/>
        <v>0</v>
      </c>
    </row>
    <row r="63" spans="1:7" x14ac:dyDescent="0.25">
      <c r="A63" s="167" t="s">
        <v>394</v>
      </c>
      <c r="B63" s="155">
        <v>0</v>
      </c>
      <c r="C63" s="155">
        <v>0</v>
      </c>
      <c r="D63" s="155">
        <v>0</v>
      </c>
      <c r="E63" s="155">
        <v>0</v>
      </c>
      <c r="F63" s="155">
        <v>0</v>
      </c>
      <c r="G63" s="155">
        <f t="shared" si="8"/>
        <v>0</v>
      </c>
    </row>
    <row r="64" spans="1:7" x14ac:dyDescent="0.25">
      <c r="A64" s="167" t="s">
        <v>526</v>
      </c>
      <c r="B64" s="155">
        <v>0</v>
      </c>
      <c r="C64" s="155">
        <v>0</v>
      </c>
      <c r="D64" s="155">
        <v>0</v>
      </c>
      <c r="E64" s="155">
        <v>0</v>
      </c>
      <c r="F64" s="155">
        <v>0</v>
      </c>
      <c r="G64" s="155">
        <f t="shared" si="8"/>
        <v>0</v>
      </c>
    </row>
    <row r="65" spans="1:7" x14ac:dyDescent="0.25">
      <c r="A65" s="167" t="s">
        <v>395</v>
      </c>
      <c r="B65" s="155">
        <v>0</v>
      </c>
      <c r="C65" s="155">
        <v>0</v>
      </c>
      <c r="D65" s="155">
        <v>0</v>
      </c>
      <c r="E65" s="155">
        <v>0</v>
      </c>
      <c r="F65" s="155">
        <v>0</v>
      </c>
      <c r="G65" s="155">
        <f t="shared" si="8"/>
        <v>0</v>
      </c>
    </row>
    <row r="66" spans="1:7" x14ac:dyDescent="0.25">
      <c r="A66" s="167" t="s">
        <v>396</v>
      </c>
      <c r="B66" s="155">
        <v>0</v>
      </c>
      <c r="C66" s="155">
        <v>0</v>
      </c>
      <c r="D66" s="155">
        <v>0</v>
      </c>
      <c r="E66" s="155">
        <v>0</v>
      </c>
      <c r="F66" s="155">
        <v>0</v>
      </c>
      <c r="G66" s="155">
        <f t="shared" si="8"/>
        <v>0</v>
      </c>
    </row>
    <row r="67" spans="1:7" x14ac:dyDescent="0.25">
      <c r="A67" s="167" t="s">
        <v>397</v>
      </c>
      <c r="B67" s="155">
        <v>0</v>
      </c>
      <c r="C67" s="155">
        <v>0</v>
      </c>
      <c r="D67" s="155">
        <v>0</v>
      </c>
      <c r="E67" s="155">
        <v>0</v>
      </c>
      <c r="F67" s="155">
        <v>0</v>
      </c>
      <c r="G67" s="155">
        <f t="shared" si="8"/>
        <v>0</v>
      </c>
    </row>
    <row r="68" spans="1:7" x14ac:dyDescent="0.25">
      <c r="A68" s="167" t="s">
        <v>398</v>
      </c>
      <c r="B68" s="155">
        <v>0</v>
      </c>
      <c r="C68" s="155">
        <v>0</v>
      </c>
      <c r="D68" s="155">
        <v>0</v>
      </c>
      <c r="E68" s="155">
        <v>0</v>
      </c>
      <c r="F68" s="155">
        <v>0</v>
      </c>
      <c r="G68" s="155">
        <f t="shared" si="8"/>
        <v>0</v>
      </c>
    </row>
    <row r="69" spans="1:7" x14ac:dyDescent="0.25">
      <c r="A69" s="167" t="s">
        <v>399</v>
      </c>
      <c r="B69" s="155">
        <v>0</v>
      </c>
      <c r="C69" s="155">
        <v>0</v>
      </c>
      <c r="D69" s="155">
        <v>0</v>
      </c>
      <c r="E69" s="155">
        <v>0</v>
      </c>
      <c r="F69" s="155">
        <v>0</v>
      </c>
      <c r="G69" s="155">
        <f t="shared" si="8"/>
        <v>0</v>
      </c>
    </row>
    <row r="70" spans="1:7" x14ac:dyDescent="0.25">
      <c r="A70" s="167" t="s">
        <v>400</v>
      </c>
      <c r="B70" s="155">
        <v>0</v>
      </c>
      <c r="C70" s="155">
        <v>0</v>
      </c>
      <c r="D70" s="155">
        <v>0</v>
      </c>
      <c r="E70" s="155">
        <v>0</v>
      </c>
      <c r="F70" s="155">
        <v>0</v>
      </c>
      <c r="G70" s="155">
        <f t="shared" si="8"/>
        <v>0</v>
      </c>
    </row>
    <row r="71" spans="1:7" x14ac:dyDescent="0.25">
      <c r="A71" s="168" t="s">
        <v>405</v>
      </c>
      <c r="B71" s="155">
        <f>SUM(B72:B75)</f>
        <v>67488521.23999998</v>
      </c>
      <c r="C71" s="155">
        <f t="shared" ref="C71:G71" si="11">SUM(C72:C75)</f>
        <v>0</v>
      </c>
      <c r="D71" s="155">
        <f t="shared" si="11"/>
        <v>67488521.23999998</v>
      </c>
      <c r="E71" s="155">
        <f t="shared" si="11"/>
        <v>17380206.960000001</v>
      </c>
      <c r="F71" s="155">
        <f t="shared" si="11"/>
        <v>17380206.960000001</v>
      </c>
      <c r="G71" s="155">
        <f t="shared" si="11"/>
        <v>50108314.279999979</v>
      </c>
    </row>
    <row r="72" spans="1:7" x14ac:dyDescent="0.25">
      <c r="A72" s="167" t="s">
        <v>401</v>
      </c>
      <c r="B72" s="155">
        <v>0</v>
      </c>
      <c r="C72" s="155">
        <v>0</v>
      </c>
      <c r="D72" s="155">
        <v>0</v>
      </c>
      <c r="E72" s="155">
        <v>0</v>
      </c>
      <c r="F72" s="155">
        <v>0</v>
      </c>
      <c r="G72" s="155">
        <f t="shared" si="8"/>
        <v>0</v>
      </c>
    </row>
    <row r="73" spans="1:7" ht="30" x14ac:dyDescent="0.25">
      <c r="A73" s="167" t="s">
        <v>402</v>
      </c>
      <c r="B73" s="155">
        <v>67488521.23999998</v>
      </c>
      <c r="C73" s="155">
        <v>0</v>
      </c>
      <c r="D73" s="155">
        <v>67488521.23999998</v>
      </c>
      <c r="E73" s="155">
        <v>17380206.960000001</v>
      </c>
      <c r="F73" s="155">
        <v>17380206.960000001</v>
      </c>
      <c r="G73" s="155">
        <f t="shared" si="8"/>
        <v>50108314.279999979</v>
      </c>
    </row>
    <row r="74" spans="1:7" x14ac:dyDescent="0.25">
      <c r="A74" s="167" t="s">
        <v>403</v>
      </c>
      <c r="B74" s="155">
        <v>0</v>
      </c>
      <c r="C74" s="155">
        <v>0</v>
      </c>
      <c r="D74" s="155">
        <v>0</v>
      </c>
      <c r="E74" s="155">
        <v>0</v>
      </c>
      <c r="F74" s="155">
        <v>0</v>
      </c>
      <c r="G74" s="155">
        <f t="shared" si="8"/>
        <v>0</v>
      </c>
    </row>
    <row r="75" spans="1:7" x14ac:dyDescent="0.25">
      <c r="A75" s="167" t="s">
        <v>404</v>
      </c>
      <c r="B75" s="155">
        <v>0</v>
      </c>
      <c r="C75" s="155">
        <v>0</v>
      </c>
      <c r="D75" s="155">
        <v>0</v>
      </c>
      <c r="E75" s="155">
        <v>0</v>
      </c>
      <c r="F75" s="155">
        <v>0</v>
      </c>
      <c r="G75" s="155">
        <f t="shared" si="8"/>
        <v>0</v>
      </c>
    </row>
    <row r="76" spans="1:7" x14ac:dyDescent="0.25">
      <c r="A76" s="171"/>
      <c r="B76" s="172"/>
      <c r="C76" s="172"/>
      <c r="D76" s="172"/>
      <c r="E76" s="172"/>
      <c r="F76" s="172"/>
      <c r="G76" s="172"/>
    </row>
    <row r="77" spans="1:7" x14ac:dyDescent="0.25">
      <c r="A77" s="162" t="s">
        <v>366</v>
      </c>
      <c r="B77" s="164">
        <f>B43+B9</f>
        <v>555318172.27999997</v>
      </c>
      <c r="C77" s="164">
        <f t="shared" ref="C77:G77" si="12">C43+C9</f>
        <v>47135835.789999999</v>
      </c>
      <c r="D77" s="164">
        <f t="shared" si="12"/>
        <v>602454008.06999993</v>
      </c>
      <c r="E77" s="164">
        <f t="shared" si="12"/>
        <v>133723088.29000011</v>
      </c>
      <c r="F77" s="164">
        <f t="shared" si="12"/>
        <v>131864676.42000011</v>
      </c>
      <c r="G77" s="164">
        <f t="shared" si="12"/>
        <v>468730919.77999991</v>
      </c>
    </row>
    <row r="78" spans="1:7" x14ac:dyDescent="0.25">
      <c r="A78" s="52"/>
      <c r="B78" s="76"/>
      <c r="C78" s="76"/>
      <c r="D78" s="76"/>
      <c r="E78" s="76"/>
      <c r="F78" s="76"/>
      <c r="G78" s="76"/>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39" fitToHeight="0" orientation="landscape"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outlinePr summaryBelow="0"/>
    <pageSetUpPr fitToPage="1"/>
  </sheetPr>
  <dimension ref="A1:M34"/>
  <sheetViews>
    <sheetView showGridLines="0" zoomScale="64" zoomScaleNormal="70" workbookViewId="0">
      <selection sqref="A1:G34"/>
    </sheetView>
  </sheetViews>
  <sheetFormatPr baseColWidth="10" defaultColWidth="11" defaultRowHeight="15" x14ac:dyDescent="0.25"/>
  <cols>
    <col min="1" max="1" width="68.85546875" bestFit="1" customWidth="1"/>
    <col min="2" max="2" width="21.85546875" bestFit="1" customWidth="1"/>
    <col min="3" max="3" width="19.85546875" customWidth="1"/>
    <col min="4" max="4" width="21.85546875" bestFit="1" customWidth="1"/>
    <col min="5" max="6" width="22.28515625" bestFit="1" customWidth="1"/>
    <col min="7" max="7" width="21.85546875" bestFit="1" customWidth="1"/>
    <col min="8" max="9" width="12.7109375" bestFit="1" customWidth="1"/>
    <col min="10" max="10" width="13.7109375" bestFit="1" customWidth="1"/>
    <col min="11" max="13" width="12.7109375" bestFit="1" customWidth="1"/>
  </cols>
  <sheetData>
    <row r="1" spans="1:13" ht="40.9" customHeight="1" x14ac:dyDescent="0.25">
      <c r="A1" s="209" t="s">
        <v>406</v>
      </c>
      <c r="B1" s="202"/>
      <c r="C1" s="202"/>
      <c r="D1" s="202"/>
      <c r="E1" s="202"/>
      <c r="F1" s="202"/>
      <c r="G1" s="203"/>
    </row>
    <row r="2" spans="1:13" x14ac:dyDescent="0.25">
      <c r="A2" s="105" t="str">
        <f>'Formato 1'!A2</f>
        <v>MUNICIPIO DE ACAMBARO, GTO.</v>
      </c>
      <c r="B2" s="106"/>
      <c r="C2" s="106"/>
      <c r="D2" s="106"/>
      <c r="E2" s="106"/>
      <c r="F2" s="106"/>
      <c r="G2" s="107"/>
    </row>
    <row r="3" spans="1:13" x14ac:dyDescent="0.25">
      <c r="A3" s="108" t="s">
        <v>283</v>
      </c>
      <c r="B3" s="109"/>
      <c r="C3" s="109"/>
      <c r="D3" s="109"/>
      <c r="E3" s="109"/>
      <c r="F3" s="109"/>
      <c r="G3" s="110"/>
    </row>
    <row r="4" spans="1:13" x14ac:dyDescent="0.25">
      <c r="A4" s="108" t="s">
        <v>407</v>
      </c>
      <c r="B4" s="109"/>
      <c r="C4" s="109"/>
      <c r="D4" s="109"/>
      <c r="E4" s="109"/>
      <c r="F4" s="109"/>
      <c r="G4" s="110"/>
    </row>
    <row r="5" spans="1:13" x14ac:dyDescent="0.25">
      <c r="A5" s="108" t="str">
        <f>'Formato 3'!A4</f>
        <v>DEL 1 DE ENERO DEL 2024 AL 31 DE MARZO DEL 2024</v>
      </c>
      <c r="B5" s="109"/>
      <c r="C5" s="109"/>
      <c r="D5" s="109"/>
      <c r="E5" s="109"/>
      <c r="F5" s="109"/>
      <c r="G5" s="110"/>
    </row>
    <row r="6" spans="1:13" ht="41.45" customHeight="1" x14ac:dyDescent="0.25">
      <c r="A6" s="111" t="s">
        <v>2</v>
      </c>
      <c r="B6" s="112"/>
      <c r="C6" s="112"/>
      <c r="D6" s="112"/>
      <c r="E6" s="112"/>
      <c r="F6" s="112"/>
      <c r="G6" s="113"/>
    </row>
    <row r="7" spans="1:13" x14ac:dyDescent="0.25">
      <c r="A7" s="204" t="s">
        <v>408</v>
      </c>
      <c r="B7" s="207" t="s">
        <v>285</v>
      </c>
      <c r="C7" s="207"/>
      <c r="D7" s="207"/>
      <c r="E7" s="207"/>
      <c r="F7" s="207"/>
      <c r="G7" s="207" t="s">
        <v>286</v>
      </c>
    </row>
    <row r="8" spans="1:13" ht="30" x14ac:dyDescent="0.25">
      <c r="A8" s="205"/>
      <c r="B8" s="7" t="s">
        <v>287</v>
      </c>
      <c r="C8" s="32" t="s">
        <v>375</v>
      </c>
      <c r="D8" s="32" t="s">
        <v>218</v>
      </c>
      <c r="E8" s="32" t="s">
        <v>175</v>
      </c>
      <c r="F8" s="32" t="s">
        <v>192</v>
      </c>
      <c r="G8" s="217"/>
    </row>
    <row r="9" spans="1:13" ht="15.75" customHeight="1" x14ac:dyDescent="0.25">
      <c r="A9" s="161" t="s">
        <v>409</v>
      </c>
      <c r="B9" s="173">
        <f>SUM(B10,B11,B12,B15,B16,B19)</f>
        <v>174636188.84</v>
      </c>
      <c r="C9" s="173">
        <f t="shared" ref="C9:G9" si="0">SUM(C10,C11,C12,C15,C16,C19)</f>
        <v>10009851.630000001</v>
      </c>
      <c r="D9" s="173">
        <f t="shared" si="0"/>
        <v>184646040.47</v>
      </c>
      <c r="E9" s="173">
        <f t="shared" si="0"/>
        <v>38641195.710000016</v>
      </c>
      <c r="F9" s="173">
        <f t="shared" si="0"/>
        <v>37458682.440000013</v>
      </c>
      <c r="G9" s="173">
        <f t="shared" si="0"/>
        <v>146004844.75999999</v>
      </c>
    </row>
    <row r="10" spans="1:13" x14ac:dyDescent="0.25">
      <c r="A10" s="78" t="s">
        <v>521</v>
      </c>
      <c r="B10" s="152">
        <f>183303155.77-B21</f>
        <v>174636188.84</v>
      </c>
      <c r="C10" s="152">
        <v>10009851.630000001</v>
      </c>
      <c r="D10" s="152">
        <f>B10+C10</f>
        <v>184646040.47</v>
      </c>
      <c r="E10" s="152">
        <v>38641195.710000016</v>
      </c>
      <c r="F10" s="152">
        <v>37458682.440000013</v>
      </c>
      <c r="G10" s="174">
        <f>D10-E10</f>
        <v>146004844.75999999</v>
      </c>
      <c r="H10" s="150"/>
      <c r="I10" s="150"/>
      <c r="J10" s="150"/>
      <c r="K10" s="150"/>
      <c r="L10" s="150"/>
      <c r="M10" s="150"/>
    </row>
    <row r="11" spans="1:13" ht="15.75" customHeight="1" x14ac:dyDescent="0.25">
      <c r="A11" s="78" t="s">
        <v>410</v>
      </c>
      <c r="B11" s="174">
        <v>0</v>
      </c>
      <c r="C11" s="174">
        <v>0</v>
      </c>
      <c r="D11" s="174">
        <v>0</v>
      </c>
      <c r="E11" s="174">
        <v>0</v>
      </c>
      <c r="F11" s="174">
        <v>0</v>
      </c>
      <c r="G11" s="175">
        <f t="shared" ref="G11:G19" si="1">D11-E11</f>
        <v>0</v>
      </c>
    </row>
    <row r="12" spans="1:13" x14ac:dyDescent="0.25">
      <c r="A12" s="78" t="s">
        <v>411</v>
      </c>
      <c r="B12" s="174">
        <f>B13+B14</f>
        <v>0</v>
      </c>
      <c r="C12" s="174">
        <f t="shared" ref="C12:G12" si="2">C13+C14</f>
        <v>0</v>
      </c>
      <c r="D12" s="174">
        <f t="shared" si="2"/>
        <v>0</v>
      </c>
      <c r="E12" s="174">
        <f t="shared" si="2"/>
        <v>0</v>
      </c>
      <c r="F12" s="174">
        <f t="shared" si="2"/>
        <v>0</v>
      </c>
      <c r="G12" s="174">
        <f t="shared" si="2"/>
        <v>0</v>
      </c>
    </row>
    <row r="13" spans="1:13" x14ac:dyDescent="0.25">
      <c r="A13" s="79" t="s">
        <v>412</v>
      </c>
      <c r="B13" s="174">
        <v>0</v>
      </c>
      <c r="C13" s="174">
        <v>0</v>
      </c>
      <c r="D13" s="174">
        <v>0</v>
      </c>
      <c r="E13" s="174">
        <v>0</v>
      </c>
      <c r="F13" s="174">
        <v>0</v>
      </c>
      <c r="G13" s="175">
        <f t="shared" si="1"/>
        <v>0</v>
      </c>
    </row>
    <row r="14" spans="1:13" x14ac:dyDescent="0.25">
      <c r="A14" s="79" t="s">
        <v>413</v>
      </c>
      <c r="B14" s="174">
        <v>0</v>
      </c>
      <c r="C14" s="174">
        <v>0</v>
      </c>
      <c r="D14" s="174">
        <v>0</v>
      </c>
      <c r="E14" s="174">
        <v>0</v>
      </c>
      <c r="F14" s="174">
        <v>0</v>
      </c>
      <c r="G14" s="175">
        <f t="shared" si="1"/>
        <v>0</v>
      </c>
    </row>
    <row r="15" spans="1:13" x14ac:dyDescent="0.25">
      <c r="A15" s="78" t="s">
        <v>414</v>
      </c>
      <c r="B15" s="174">
        <v>0</v>
      </c>
      <c r="C15" s="174">
        <v>0</v>
      </c>
      <c r="D15" s="174">
        <v>0</v>
      </c>
      <c r="E15" s="174">
        <v>0</v>
      </c>
      <c r="F15" s="174">
        <v>0</v>
      </c>
      <c r="G15" s="175">
        <f t="shared" si="1"/>
        <v>0</v>
      </c>
    </row>
    <row r="16" spans="1:13" ht="30" x14ac:dyDescent="0.25">
      <c r="A16" s="168" t="s">
        <v>415</v>
      </c>
      <c r="B16" s="174">
        <f>B17+B18</f>
        <v>0</v>
      </c>
      <c r="C16" s="174">
        <f t="shared" ref="C16:G16" si="3">C17+C18</f>
        <v>0</v>
      </c>
      <c r="D16" s="174">
        <f t="shared" si="3"/>
        <v>0</v>
      </c>
      <c r="E16" s="174">
        <f t="shared" si="3"/>
        <v>0</v>
      </c>
      <c r="F16" s="174">
        <f t="shared" si="3"/>
        <v>0</v>
      </c>
      <c r="G16" s="174">
        <f t="shared" si="3"/>
        <v>0</v>
      </c>
    </row>
    <row r="17" spans="1:7" x14ac:dyDescent="0.25">
      <c r="A17" s="79" t="s">
        <v>416</v>
      </c>
      <c r="B17" s="174">
        <v>0</v>
      </c>
      <c r="C17" s="174">
        <v>0</v>
      </c>
      <c r="D17" s="174">
        <v>0</v>
      </c>
      <c r="E17" s="174">
        <v>0</v>
      </c>
      <c r="F17" s="174">
        <v>0</v>
      </c>
      <c r="G17" s="175">
        <f t="shared" si="1"/>
        <v>0</v>
      </c>
    </row>
    <row r="18" spans="1:7" x14ac:dyDescent="0.25">
      <c r="A18" s="79" t="s">
        <v>417</v>
      </c>
      <c r="B18" s="174">
        <v>0</v>
      </c>
      <c r="C18" s="174">
        <v>0</v>
      </c>
      <c r="D18" s="174">
        <v>0</v>
      </c>
      <c r="E18" s="174">
        <v>0</v>
      </c>
      <c r="F18" s="174">
        <v>0</v>
      </c>
      <c r="G18" s="175">
        <f t="shared" si="1"/>
        <v>0</v>
      </c>
    </row>
    <row r="19" spans="1:7" x14ac:dyDescent="0.25">
      <c r="A19" s="78" t="s">
        <v>418</v>
      </c>
      <c r="B19" s="174">
        <v>0</v>
      </c>
      <c r="C19" s="174">
        <v>0</v>
      </c>
      <c r="D19" s="174">
        <v>0</v>
      </c>
      <c r="E19" s="174">
        <v>0</v>
      </c>
      <c r="F19" s="174">
        <v>0</v>
      </c>
      <c r="G19" s="175">
        <f t="shared" si="1"/>
        <v>0</v>
      </c>
    </row>
    <row r="20" spans="1:7" x14ac:dyDescent="0.25">
      <c r="A20" s="171"/>
      <c r="B20" s="176"/>
      <c r="C20" s="176"/>
      <c r="D20" s="176"/>
      <c r="E20" s="176"/>
      <c r="F20" s="176"/>
      <c r="G20" s="176"/>
    </row>
    <row r="21" spans="1:7" x14ac:dyDescent="0.25">
      <c r="A21" s="28" t="s">
        <v>522</v>
      </c>
      <c r="B21" s="177">
        <f>SUM(B22,B23,B24,B27,B28,B31)</f>
        <v>8666966.9299999997</v>
      </c>
      <c r="C21" s="173">
        <f>SUM(C22,C23,C24,C27,C28,C31)</f>
        <v>2013439.06</v>
      </c>
      <c r="D21" s="177">
        <f t="shared" ref="D21:F21" si="4">SUM(D22,D23,D24,D27,D28,D31)</f>
        <v>10680405.99</v>
      </c>
      <c r="E21" s="177">
        <f t="shared" si="4"/>
        <v>2117592.77</v>
      </c>
      <c r="F21" s="177">
        <f t="shared" si="4"/>
        <v>2117592.77</v>
      </c>
      <c r="G21" s="177">
        <f>SUM(G22,G23,G24,G27,G28,G31)</f>
        <v>8562813.2200000007</v>
      </c>
    </row>
    <row r="22" spans="1:7" x14ac:dyDescent="0.25">
      <c r="A22" s="78" t="s">
        <v>521</v>
      </c>
      <c r="B22" s="152">
        <v>0</v>
      </c>
      <c r="C22" s="152">
        <v>1749685.16</v>
      </c>
      <c r="D22" s="152">
        <v>1749685.16</v>
      </c>
      <c r="E22" s="152">
        <v>458006.27</v>
      </c>
      <c r="F22" s="152">
        <v>458006.27</v>
      </c>
      <c r="G22" s="175">
        <f t="shared" ref="G22:G31" si="5">D22-E22</f>
        <v>1291678.8899999999</v>
      </c>
    </row>
    <row r="23" spans="1:7" x14ac:dyDescent="0.25">
      <c r="A23" s="78" t="s">
        <v>410</v>
      </c>
      <c r="B23" s="174">
        <v>0</v>
      </c>
      <c r="C23" s="174">
        <v>0</v>
      </c>
      <c r="D23" s="174">
        <v>0</v>
      </c>
      <c r="E23" s="174">
        <v>0</v>
      </c>
      <c r="F23" s="174">
        <v>0</v>
      </c>
      <c r="G23" s="175">
        <f t="shared" si="5"/>
        <v>0</v>
      </c>
    </row>
    <row r="24" spans="1:7" x14ac:dyDescent="0.25">
      <c r="A24" s="78" t="s">
        <v>411</v>
      </c>
      <c r="B24" s="174">
        <f t="shared" ref="B24:G24" si="6">B25+B26</f>
        <v>0</v>
      </c>
      <c r="C24" s="174">
        <f t="shared" si="6"/>
        <v>0</v>
      </c>
      <c r="D24" s="174">
        <f t="shared" si="6"/>
        <v>0</v>
      </c>
      <c r="E24" s="174">
        <f t="shared" si="6"/>
        <v>0</v>
      </c>
      <c r="F24" s="174">
        <f t="shared" si="6"/>
        <v>0</v>
      </c>
      <c r="G24" s="175">
        <f t="shared" si="6"/>
        <v>0</v>
      </c>
    </row>
    <row r="25" spans="1:7" x14ac:dyDescent="0.25">
      <c r="A25" s="79" t="s">
        <v>412</v>
      </c>
      <c r="B25" s="174">
        <v>0</v>
      </c>
      <c r="C25" s="174">
        <v>0</v>
      </c>
      <c r="D25" s="174">
        <v>0</v>
      </c>
      <c r="E25" s="174">
        <v>0</v>
      </c>
      <c r="F25" s="174">
        <v>0</v>
      </c>
      <c r="G25" s="175">
        <f t="shared" si="5"/>
        <v>0</v>
      </c>
    </row>
    <row r="26" spans="1:7" x14ac:dyDescent="0.25">
      <c r="A26" s="79" t="s">
        <v>413</v>
      </c>
      <c r="B26" s="174">
        <v>0</v>
      </c>
      <c r="C26" s="174">
        <v>0</v>
      </c>
      <c r="D26" s="174">
        <v>0</v>
      </c>
      <c r="E26" s="174">
        <v>0</v>
      </c>
      <c r="F26" s="174">
        <v>0</v>
      </c>
      <c r="G26" s="175">
        <f t="shared" si="5"/>
        <v>0</v>
      </c>
    </row>
    <row r="27" spans="1:7" x14ac:dyDescent="0.25">
      <c r="A27" s="78" t="s">
        <v>414</v>
      </c>
      <c r="B27" s="174">
        <v>8666966.9299999997</v>
      </c>
      <c r="C27" s="174">
        <v>263753.90000000002</v>
      </c>
      <c r="D27" s="174">
        <f>B27+C27</f>
        <v>8930720.8300000001</v>
      </c>
      <c r="E27" s="174">
        <v>1659586.5</v>
      </c>
      <c r="F27" s="174">
        <v>1659586.5</v>
      </c>
      <c r="G27" s="174">
        <f>D27-E27</f>
        <v>7271134.3300000001</v>
      </c>
    </row>
    <row r="28" spans="1:7" ht="30" x14ac:dyDescent="0.25">
      <c r="A28" s="168" t="s">
        <v>415</v>
      </c>
      <c r="B28" s="174">
        <f t="shared" ref="B28:G28" si="7">B29+B30</f>
        <v>0</v>
      </c>
      <c r="C28" s="174">
        <f t="shared" si="7"/>
        <v>0</v>
      </c>
      <c r="D28" s="174">
        <f t="shared" si="7"/>
        <v>0</v>
      </c>
      <c r="E28" s="174">
        <f t="shared" si="7"/>
        <v>0</v>
      </c>
      <c r="F28" s="174">
        <f t="shared" si="7"/>
        <v>0</v>
      </c>
      <c r="G28" s="175">
        <f t="shared" si="7"/>
        <v>0</v>
      </c>
    </row>
    <row r="29" spans="1:7" x14ac:dyDescent="0.25">
      <c r="A29" s="79" t="s">
        <v>416</v>
      </c>
      <c r="B29" s="174">
        <v>0</v>
      </c>
      <c r="C29" s="174">
        <v>0</v>
      </c>
      <c r="D29" s="174">
        <v>0</v>
      </c>
      <c r="E29" s="174">
        <v>0</v>
      </c>
      <c r="F29" s="174">
        <v>0</v>
      </c>
      <c r="G29" s="175">
        <f t="shared" si="5"/>
        <v>0</v>
      </c>
    </row>
    <row r="30" spans="1:7" x14ac:dyDescent="0.25">
      <c r="A30" s="79" t="s">
        <v>417</v>
      </c>
      <c r="B30" s="174">
        <v>0</v>
      </c>
      <c r="C30" s="174">
        <v>0</v>
      </c>
      <c r="D30" s="174">
        <v>0</v>
      </c>
      <c r="E30" s="174">
        <v>0</v>
      </c>
      <c r="F30" s="174">
        <v>0</v>
      </c>
      <c r="G30" s="175">
        <f t="shared" si="5"/>
        <v>0</v>
      </c>
    </row>
    <row r="31" spans="1:7" x14ac:dyDescent="0.25">
      <c r="A31" s="78" t="s">
        <v>418</v>
      </c>
      <c r="B31" s="174">
        <v>0</v>
      </c>
      <c r="C31" s="174">
        <v>0</v>
      </c>
      <c r="D31" s="174">
        <v>0</v>
      </c>
      <c r="E31" s="174">
        <v>0</v>
      </c>
      <c r="F31" s="174">
        <v>0</v>
      </c>
      <c r="G31" s="175">
        <f t="shared" si="5"/>
        <v>0</v>
      </c>
    </row>
    <row r="32" spans="1:7" x14ac:dyDescent="0.25">
      <c r="A32" s="171"/>
      <c r="B32" s="176"/>
      <c r="C32" s="176"/>
      <c r="D32" s="176"/>
      <c r="E32" s="176"/>
      <c r="F32" s="176"/>
      <c r="G32" s="176"/>
    </row>
    <row r="33" spans="1:7" ht="14.45" customHeight="1" x14ac:dyDescent="0.25">
      <c r="A33" s="162" t="s">
        <v>523</v>
      </c>
      <c r="B33" s="178">
        <f>B21+B9</f>
        <v>183303155.77000001</v>
      </c>
      <c r="C33" s="178">
        <f t="shared" ref="C33:G33" si="8">C21+C9</f>
        <v>12023290.690000001</v>
      </c>
      <c r="D33" s="178">
        <f t="shared" si="8"/>
        <v>195326446.46000001</v>
      </c>
      <c r="E33" s="178">
        <f t="shared" si="8"/>
        <v>40758788.480000019</v>
      </c>
      <c r="F33" s="178">
        <f t="shared" si="8"/>
        <v>39576275.210000016</v>
      </c>
      <c r="G33" s="178">
        <f t="shared" si="8"/>
        <v>154567657.97999999</v>
      </c>
    </row>
    <row r="34" spans="1:7" ht="14.45" customHeight="1" x14ac:dyDescent="0.25">
      <c r="A34" s="52"/>
      <c r="B34" s="73"/>
      <c r="C34" s="73"/>
      <c r="D34" s="73"/>
      <c r="E34" s="73"/>
      <c r="F34" s="73"/>
      <c r="G34" s="73"/>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5" fitToHeight="0" orientation="landscape" horizontalDpi="1200" verticalDpi="1200" r:id="rId1"/>
  <ignoredErrors>
    <ignoredError sqref="B9:G9 B34:G34 B12:F12 G11 B16:F16 B20:F20 B24:F24 B28:F28 B32:F33 B21 D21:F21" unlockedFormula="1"/>
    <ignoredError sqref="G12:G26 G28: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7"/>
  <sheetViews>
    <sheetView showGridLines="0" topLeftCell="A13" zoomScale="75" zoomScaleNormal="70" workbookViewId="0">
      <selection sqref="A1:G37"/>
    </sheetView>
  </sheetViews>
  <sheetFormatPr baseColWidth="10" defaultColWidth="11.5703125" defaultRowHeight="15" x14ac:dyDescent="0.25"/>
  <cols>
    <col min="1" max="1" width="63" style="66" customWidth="1"/>
    <col min="2" max="3" width="16.42578125" style="66" customWidth="1"/>
    <col min="4" max="4" width="16.28515625" style="66" customWidth="1"/>
    <col min="5" max="5" width="17" style="66" customWidth="1"/>
    <col min="6" max="6" width="14.7109375" style="66" customWidth="1"/>
    <col min="7" max="7" width="15.5703125" style="66" customWidth="1"/>
    <col min="8" max="163" width="11.5703125" style="66"/>
    <col min="164" max="164" width="47.7109375" style="66" customWidth="1"/>
    <col min="165" max="166" width="16.42578125" style="66" customWidth="1"/>
    <col min="167" max="167" width="16.28515625" style="66" customWidth="1"/>
    <col min="168" max="168" width="17" style="66" customWidth="1"/>
    <col min="169" max="169" width="14.7109375" style="66" customWidth="1"/>
    <col min="170" max="170" width="15.5703125" style="66" customWidth="1"/>
    <col min="171" max="419" width="11.5703125" style="66"/>
    <col min="420" max="420" width="47.7109375" style="66" customWidth="1"/>
    <col min="421" max="422" width="16.42578125" style="66" customWidth="1"/>
    <col min="423" max="423" width="16.28515625" style="66" customWidth="1"/>
    <col min="424" max="424" width="17" style="66" customWidth="1"/>
    <col min="425" max="425" width="14.7109375" style="66" customWidth="1"/>
    <col min="426" max="426" width="15.5703125" style="66" customWidth="1"/>
    <col min="427" max="675" width="11.5703125" style="66"/>
    <col min="676" max="676" width="47.7109375" style="66" customWidth="1"/>
    <col min="677" max="678" width="16.42578125" style="66" customWidth="1"/>
    <col min="679" max="679" width="16.28515625" style="66" customWidth="1"/>
    <col min="680" max="680" width="17" style="66" customWidth="1"/>
    <col min="681" max="681" width="14.7109375" style="66" customWidth="1"/>
    <col min="682" max="682" width="15.5703125" style="66" customWidth="1"/>
    <col min="683" max="931" width="11.5703125" style="66"/>
    <col min="932" max="932" width="47.7109375" style="66" customWidth="1"/>
    <col min="933" max="934" width="16.42578125" style="66" customWidth="1"/>
    <col min="935" max="935" width="16.28515625" style="66" customWidth="1"/>
    <col min="936" max="936" width="17" style="66" customWidth="1"/>
    <col min="937" max="937" width="14.7109375" style="66" customWidth="1"/>
    <col min="938" max="938" width="15.5703125" style="66" customWidth="1"/>
    <col min="939" max="1187" width="11.5703125" style="66"/>
    <col min="1188" max="1188" width="47.7109375" style="66" customWidth="1"/>
    <col min="1189" max="1190" width="16.42578125" style="66" customWidth="1"/>
    <col min="1191" max="1191" width="16.28515625" style="66" customWidth="1"/>
    <col min="1192" max="1192" width="17" style="66" customWidth="1"/>
    <col min="1193" max="1193" width="14.7109375" style="66" customWidth="1"/>
    <col min="1194" max="1194" width="15.5703125" style="66" customWidth="1"/>
    <col min="1195" max="1443" width="11.5703125" style="66"/>
    <col min="1444" max="1444" width="47.7109375" style="66" customWidth="1"/>
    <col min="1445" max="1446" width="16.42578125" style="66" customWidth="1"/>
    <col min="1447" max="1447" width="16.28515625" style="66" customWidth="1"/>
    <col min="1448" max="1448" width="17" style="66" customWidth="1"/>
    <col min="1449" max="1449" width="14.7109375" style="66" customWidth="1"/>
    <col min="1450" max="1450" width="15.5703125" style="66" customWidth="1"/>
    <col min="1451" max="1699" width="11.5703125" style="66"/>
    <col min="1700" max="1700" width="47.7109375" style="66" customWidth="1"/>
    <col min="1701" max="1702" width="16.42578125" style="66" customWidth="1"/>
    <col min="1703" max="1703" width="16.28515625" style="66" customWidth="1"/>
    <col min="1704" max="1704" width="17" style="66" customWidth="1"/>
    <col min="1705" max="1705" width="14.7109375" style="66" customWidth="1"/>
    <col min="1706" max="1706" width="15.5703125" style="66" customWidth="1"/>
    <col min="1707" max="1955" width="11.5703125" style="66"/>
    <col min="1956" max="1956" width="47.7109375" style="66" customWidth="1"/>
    <col min="1957" max="1958" width="16.42578125" style="66" customWidth="1"/>
    <col min="1959" max="1959" width="16.28515625" style="66" customWidth="1"/>
    <col min="1960" max="1960" width="17" style="66" customWidth="1"/>
    <col min="1961" max="1961" width="14.7109375" style="66" customWidth="1"/>
    <col min="1962" max="1962" width="15.5703125" style="66" customWidth="1"/>
    <col min="1963" max="2211" width="11.5703125" style="66"/>
    <col min="2212" max="2212" width="47.7109375" style="66" customWidth="1"/>
    <col min="2213" max="2214" width="16.42578125" style="66" customWidth="1"/>
    <col min="2215" max="2215" width="16.28515625" style="66" customWidth="1"/>
    <col min="2216" max="2216" width="17" style="66" customWidth="1"/>
    <col min="2217" max="2217" width="14.7109375" style="66" customWidth="1"/>
    <col min="2218" max="2218" width="15.5703125" style="66" customWidth="1"/>
    <col min="2219" max="2467" width="11.5703125" style="66"/>
    <col min="2468" max="2468" width="47.7109375" style="66" customWidth="1"/>
    <col min="2469" max="2470" width="16.42578125" style="66" customWidth="1"/>
    <col min="2471" max="2471" width="16.28515625" style="66" customWidth="1"/>
    <col min="2472" max="2472" width="17" style="66" customWidth="1"/>
    <col min="2473" max="2473" width="14.7109375" style="66" customWidth="1"/>
    <col min="2474" max="2474" width="15.5703125" style="66" customWidth="1"/>
    <col min="2475" max="2723" width="11.5703125" style="66"/>
    <col min="2724" max="2724" width="47.7109375" style="66" customWidth="1"/>
    <col min="2725" max="2726" width="16.42578125" style="66" customWidth="1"/>
    <col min="2727" max="2727" width="16.28515625" style="66" customWidth="1"/>
    <col min="2728" max="2728" width="17" style="66" customWidth="1"/>
    <col min="2729" max="2729" width="14.7109375" style="66" customWidth="1"/>
    <col min="2730" max="2730" width="15.5703125" style="66" customWidth="1"/>
    <col min="2731" max="2979" width="11.5703125" style="66"/>
    <col min="2980" max="2980" width="47.7109375" style="66" customWidth="1"/>
    <col min="2981" max="2982" width="16.42578125" style="66" customWidth="1"/>
    <col min="2983" max="2983" width="16.28515625" style="66" customWidth="1"/>
    <col min="2984" max="2984" width="17" style="66" customWidth="1"/>
    <col min="2985" max="2985" width="14.7109375" style="66" customWidth="1"/>
    <col min="2986" max="2986" width="15.5703125" style="66" customWidth="1"/>
    <col min="2987" max="3235" width="11.5703125" style="66"/>
    <col min="3236" max="3236" width="47.7109375" style="66" customWidth="1"/>
    <col min="3237" max="3238" width="16.42578125" style="66" customWidth="1"/>
    <col min="3239" max="3239" width="16.28515625" style="66" customWidth="1"/>
    <col min="3240" max="3240" width="17" style="66" customWidth="1"/>
    <col min="3241" max="3241" width="14.7109375" style="66" customWidth="1"/>
    <col min="3242" max="3242" width="15.5703125" style="66" customWidth="1"/>
    <col min="3243" max="3491" width="11.5703125" style="66"/>
    <col min="3492" max="3492" width="47.7109375" style="66" customWidth="1"/>
    <col min="3493" max="3494" width="16.42578125" style="66" customWidth="1"/>
    <col min="3495" max="3495" width="16.28515625" style="66" customWidth="1"/>
    <col min="3496" max="3496" width="17" style="66" customWidth="1"/>
    <col min="3497" max="3497" width="14.7109375" style="66" customWidth="1"/>
    <col min="3498" max="3498" width="15.5703125" style="66" customWidth="1"/>
    <col min="3499" max="3747" width="11.5703125" style="66"/>
    <col min="3748" max="3748" width="47.7109375" style="66" customWidth="1"/>
    <col min="3749" max="3750" width="16.42578125" style="66" customWidth="1"/>
    <col min="3751" max="3751" width="16.28515625" style="66" customWidth="1"/>
    <col min="3752" max="3752" width="17" style="66" customWidth="1"/>
    <col min="3753" max="3753" width="14.7109375" style="66" customWidth="1"/>
    <col min="3754" max="3754" width="15.5703125" style="66" customWidth="1"/>
    <col min="3755" max="4003" width="11.5703125" style="66"/>
    <col min="4004" max="4004" width="47.7109375" style="66" customWidth="1"/>
    <col min="4005" max="4006" width="16.42578125" style="66" customWidth="1"/>
    <col min="4007" max="4007" width="16.28515625" style="66" customWidth="1"/>
    <col min="4008" max="4008" width="17" style="66" customWidth="1"/>
    <col min="4009" max="4009" width="14.7109375" style="66" customWidth="1"/>
    <col min="4010" max="4010" width="15.5703125" style="66" customWidth="1"/>
    <col min="4011" max="4259" width="11.5703125" style="66"/>
    <col min="4260" max="4260" width="47.7109375" style="66" customWidth="1"/>
    <col min="4261" max="4262" width="16.42578125" style="66" customWidth="1"/>
    <col min="4263" max="4263" width="16.28515625" style="66" customWidth="1"/>
    <col min="4264" max="4264" width="17" style="66" customWidth="1"/>
    <col min="4265" max="4265" width="14.7109375" style="66" customWidth="1"/>
    <col min="4266" max="4266" width="15.5703125" style="66" customWidth="1"/>
    <col min="4267" max="4515" width="11.5703125" style="66"/>
    <col min="4516" max="4516" width="47.7109375" style="66" customWidth="1"/>
    <col min="4517" max="4518" width="16.42578125" style="66" customWidth="1"/>
    <col min="4519" max="4519" width="16.28515625" style="66" customWidth="1"/>
    <col min="4520" max="4520" width="17" style="66" customWidth="1"/>
    <col min="4521" max="4521" width="14.7109375" style="66" customWidth="1"/>
    <col min="4522" max="4522" width="15.5703125" style="66" customWidth="1"/>
    <col min="4523" max="4771" width="11.5703125" style="66"/>
    <col min="4772" max="4772" width="47.7109375" style="66" customWidth="1"/>
    <col min="4773" max="4774" width="16.42578125" style="66" customWidth="1"/>
    <col min="4775" max="4775" width="16.28515625" style="66" customWidth="1"/>
    <col min="4776" max="4776" width="17" style="66" customWidth="1"/>
    <col min="4777" max="4777" width="14.7109375" style="66" customWidth="1"/>
    <col min="4778" max="4778" width="15.5703125" style="66" customWidth="1"/>
    <col min="4779" max="5027" width="11.5703125" style="66"/>
    <col min="5028" max="5028" width="47.7109375" style="66" customWidth="1"/>
    <col min="5029" max="5030" width="16.42578125" style="66" customWidth="1"/>
    <col min="5031" max="5031" width="16.28515625" style="66" customWidth="1"/>
    <col min="5032" max="5032" width="17" style="66" customWidth="1"/>
    <col min="5033" max="5033" width="14.7109375" style="66" customWidth="1"/>
    <col min="5034" max="5034" width="15.5703125" style="66" customWidth="1"/>
    <col min="5035" max="5283" width="11.5703125" style="66"/>
    <col min="5284" max="5284" width="47.7109375" style="66" customWidth="1"/>
    <col min="5285" max="5286" width="16.42578125" style="66" customWidth="1"/>
    <col min="5287" max="5287" width="16.28515625" style="66" customWidth="1"/>
    <col min="5288" max="5288" width="17" style="66" customWidth="1"/>
    <col min="5289" max="5289" width="14.7109375" style="66" customWidth="1"/>
    <col min="5290" max="5290" width="15.5703125" style="66" customWidth="1"/>
    <col min="5291" max="5539" width="11.5703125" style="66"/>
    <col min="5540" max="5540" width="47.7109375" style="66" customWidth="1"/>
    <col min="5541" max="5542" width="16.42578125" style="66" customWidth="1"/>
    <col min="5543" max="5543" width="16.28515625" style="66" customWidth="1"/>
    <col min="5544" max="5544" width="17" style="66" customWidth="1"/>
    <col min="5545" max="5545" width="14.7109375" style="66" customWidth="1"/>
    <col min="5546" max="5546" width="15.5703125" style="66" customWidth="1"/>
    <col min="5547" max="5795" width="11.5703125" style="66"/>
    <col min="5796" max="5796" width="47.7109375" style="66" customWidth="1"/>
    <col min="5797" max="5798" width="16.42578125" style="66" customWidth="1"/>
    <col min="5799" max="5799" width="16.28515625" style="66" customWidth="1"/>
    <col min="5800" max="5800" width="17" style="66" customWidth="1"/>
    <col min="5801" max="5801" width="14.7109375" style="66" customWidth="1"/>
    <col min="5802" max="5802" width="15.5703125" style="66" customWidth="1"/>
    <col min="5803" max="6051" width="11.5703125" style="66"/>
    <col min="6052" max="6052" width="47.7109375" style="66" customWidth="1"/>
    <col min="6053" max="6054" width="16.42578125" style="66" customWidth="1"/>
    <col min="6055" max="6055" width="16.28515625" style="66" customWidth="1"/>
    <col min="6056" max="6056" width="17" style="66" customWidth="1"/>
    <col min="6057" max="6057" width="14.7109375" style="66" customWidth="1"/>
    <col min="6058" max="6058" width="15.5703125" style="66" customWidth="1"/>
    <col min="6059" max="6307" width="11.5703125" style="66"/>
    <col min="6308" max="6308" width="47.7109375" style="66" customWidth="1"/>
    <col min="6309" max="6310" width="16.42578125" style="66" customWidth="1"/>
    <col min="6311" max="6311" width="16.28515625" style="66" customWidth="1"/>
    <col min="6312" max="6312" width="17" style="66" customWidth="1"/>
    <col min="6313" max="6313" width="14.7109375" style="66" customWidth="1"/>
    <col min="6314" max="6314" width="15.5703125" style="66" customWidth="1"/>
    <col min="6315" max="6563" width="11.5703125" style="66"/>
    <col min="6564" max="6564" width="47.7109375" style="66" customWidth="1"/>
    <col min="6565" max="6566" width="16.42578125" style="66" customWidth="1"/>
    <col min="6567" max="6567" width="16.28515625" style="66" customWidth="1"/>
    <col min="6568" max="6568" width="17" style="66" customWidth="1"/>
    <col min="6569" max="6569" width="14.7109375" style="66" customWidth="1"/>
    <col min="6570" max="6570" width="15.5703125" style="66" customWidth="1"/>
    <col min="6571" max="6819" width="11.5703125" style="66"/>
    <col min="6820" max="6820" width="47.7109375" style="66" customWidth="1"/>
    <col min="6821" max="6822" width="16.42578125" style="66" customWidth="1"/>
    <col min="6823" max="6823" width="16.28515625" style="66" customWidth="1"/>
    <col min="6824" max="6824" width="17" style="66" customWidth="1"/>
    <col min="6825" max="6825" width="14.7109375" style="66" customWidth="1"/>
    <col min="6826" max="6826" width="15.5703125" style="66" customWidth="1"/>
    <col min="6827" max="7075" width="11.5703125" style="66"/>
    <col min="7076" max="7076" width="47.7109375" style="66" customWidth="1"/>
    <col min="7077" max="7078" width="16.42578125" style="66" customWidth="1"/>
    <col min="7079" max="7079" width="16.28515625" style="66" customWidth="1"/>
    <col min="7080" max="7080" width="17" style="66" customWidth="1"/>
    <col min="7081" max="7081" width="14.7109375" style="66" customWidth="1"/>
    <col min="7082" max="7082" width="15.5703125" style="66" customWidth="1"/>
    <col min="7083" max="7331" width="11.5703125" style="66"/>
    <col min="7332" max="7332" width="47.7109375" style="66" customWidth="1"/>
    <col min="7333" max="7334" width="16.42578125" style="66" customWidth="1"/>
    <col min="7335" max="7335" width="16.28515625" style="66" customWidth="1"/>
    <col min="7336" max="7336" width="17" style="66" customWidth="1"/>
    <col min="7337" max="7337" width="14.7109375" style="66" customWidth="1"/>
    <col min="7338" max="7338" width="15.5703125" style="66" customWidth="1"/>
    <col min="7339" max="7587" width="11.5703125" style="66"/>
    <col min="7588" max="7588" width="47.7109375" style="66" customWidth="1"/>
    <col min="7589" max="7590" width="16.42578125" style="66" customWidth="1"/>
    <col min="7591" max="7591" width="16.28515625" style="66" customWidth="1"/>
    <col min="7592" max="7592" width="17" style="66" customWidth="1"/>
    <col min="7593" max="7593" width="14.7109375" style="66" customWidth="1"/>
    <col min="7594" max="7594" width="15.5703125" style="66" customWidth="1"/>
    <col min="7595" max="7843" width="11.5703125" style="66"/>
    <col min="7844" max="7844" width="47.7109375" style="66" customWidth="1"/>
    <col min="7845" max="7846" width="16.42578125" style="66" customWidth="1"/>
    <col min="7847" max="7847" width="16.28515625" style="66" customWidth="1"/>
    <col min="7848" max="7848" width="17" style="66" customWidth="1"/>
    <col min="7849" max="7849" width="14.7109375" style="66" customWidth="1"/>
    <col min="7850" max="7850" width="15.5703125" style="66" customWidth="1"/>
    <col min="7851" max="8099" width="11.5703125" style="66"/>
    <col min="8100" max="8100" width="47.7109375" style="66" customWidth="1"/>
    <col min="8101" max="8102" width="16.42578125" style="66" customWidth="1"/>
    <col min="8103" max="8103" width="16.28515625" style="66" customWidth="1"/>
    <col min="8104" max="8104" width="17" style="66" customWidth="1"/>
    <col min="8105" max="8105" width="14.7109375" style="66" customWidth="1"/>
    <col min="8106" max="8106" width="15.5703125" style="66" customWidth="1"/>
    <col min="8107" max="8355" width="11.5703125" style="66"/>
    <col min="8356" max="8356" width="47.7109375" style="66" customWidth="1"/>
    <col min="8357" max="8358" width="16.42578125" style="66" customWidth="1"/>
    <col min="8359" max="8359" width="16.28515625" style="66" customWidth="1"/>
    <col min="8360" max="8360" width="17" style="66" customWidth="1"/>
    <col min="8361" max="8361" width="14.7109375" style="66" customWidth="1"/>
    <col min="8362" max="8362" width="15.5703125" style="66" customWidth="1"/>
    <col min="8363" max="8611" width="11.5703125" style="66"/>
    <col min="8612" max="8612" width="47.7109375" style="66" customWidth="1"/>
    <col min="8613" max="8614" width="16.42578125" style="66" customWidth="1"/>
    <col min="8615" max="8615" width="16.28515625" style="66" customWidth="1"/>
    <col min="8616" max="8616" width="17" style="66" customWidth="1"/>
    <col min="8617" max="8617" width="14.7109375" style="66" customWidth="1"/>
    <col min="8618" max="8618" width="15.5703125" style="66" customWidth="1"/>
    <col min="8619" max="8867" width="11.5703125" style="66"/>
    <col min="8868" max="8868" width="47.7109375" style="66" customWidth="1"/>
    <col min="8869" max="8870" width="16.42578125" style="66" customWidth="1"/>
    <col min="8871" max="8871" width="16.28515625" style="66" customWidth="1"/>
    <col min="8872" max="8872" width="17" style="66" customWidth="1"/>
    <col min="8873" max="8873" width="14.7109375" style="66" customWidth="1"/>
    <col min="8874" max="8874" width="15.5703125" style="66" customWidth="1"/>
    <col min="8875" max="9123" width="11.5703125" style="66"/>
    <col min="9124" max="9124" width="47.7109375" style="66" customWidth="1"/>
    <col min="9125" max="9126" width="16.42578125" style="66" customWidth="1"/>
    <col min="9127" max="9127" width="16.28515625" style="66" customWidth="1"/>
    <col min="9128" max="9128" width="17" style="66" customWidth="1"/>
    <col min="9129" max="9129" width="14.7109375" style="66" customWidth="1"/>
    <col min="9130" max="9130" width="15.5703125" style="66" customWidth="1"/>
    <col min="9131" max="9379" width="11.5703125" style="66"/>
    <col min="9380" max="9380" width="47.7109375" style="66" customWidth="1"/>
    <col min="9381" max="9382" width="16.42578125" style="66" customWidth="1"/>
    <col min="9383" max="9383" width="16.28515625" style="66" customWidth="1"/>
    <col min="9384" max="9384" width="17" style="66" customWidth="1"/>
    <col min="9385" max="9385" width="14.7109375" style="66" customWidth="1"/>
    <col min="9386" max="9386" width="15.5703125" style="66" customWidth="1"/>
    <col min="9387" max="9635" width="11.5703125" style="66"/>
    <col min="9636" max="9636" width="47.7109375" style="66" customWidth="1"/>
    <col min="9637" max="9638" width="16.42578125" style="66" customWidth="1"/>
    <col min="9639" max="9639" width="16.28515625" style="66" customWidth="1"/>
    <col min="9640" max="9640" width="17" style="66" customWidth="1"/>
    <col min="9641" max="9641" width="14.7109375" style="66" customWidth="1"/>
    <col min="9642" max="9642" width="15.5703125" style="66" customWidth="1"/>
    <col min="9643" max="9891" width="11.5703125" style="66"/>
    <col min="9892" max="9892" width="47.7109375" style="66" customWidth="1"/>
    <col min="9893" max="9894" width="16.42578125" style="66" customWidth="1"/>
    <col min="9895" max="9895" width="16.28515625" style="66" customWidth="1"/>
    <col min="9896" max="9896" width="17" style="66" customWidth="1"/>
    <col min="9897" max="9897" width="14.7109375" style="66" customWidth="1"/>
    <col min="9898" max="9898" width="15.5703125" style="66" customWidth="1"/>
    <col min="9899" max="10147" width="11.5703125" style="66"/>
    <col min="10148" max="10148" width="47.7109375" style="66" customWidth="1"/>
    <col min="10149" max="10150" width="16.42578125" style="66" customWidth="1"/>
    <col min="10151" max="10151" width="16.28515625" style="66" customWidth="1"/>
    <col min="10152" max="10152" width="17" style="66" customWidth="1"/>
    <col min="10153" max="10153" width="14.7109375" style="66" customWidth="1"/>
    <col min="10154" max="10154" width="15.5703125" style="66" customWidth="1"/>
    <col min="10155" max="10403" width="11.5703125" style="66"/>
    <col min="10404" max="10404" width="47.7109375" style="66" customWidth="1"/>
    <col min="10405" max="10406" width="16.42578125" style="66" customWidth="1"/>
    <col min="10407" max="10407" width="16.28515625" style="66" customWidth="1"/>
    <col min="10408" max="10408" width="17" style="66" customWidth="1"/>
    <col min="10409" max="10409" width="14.7109375" style="66" customWidth="1"/>
    <col min="10410" max="10410" width="15.5703125" style="66" customWidth="1"/>
    <col min="10411" max="10659" width="11.5703125" style="66"/>
    <col min="10660" max="10660" width="47.7109375" style="66" customWidth="1"/>
    <col min="10661" max="10662" width="16.42578125" style="66" customWidth="1"/>
    <col min="10663" max="10663" width="16.28515625" style="66" customWidth="1"/>
    <col min="10664" max="10664" width="17" style="66" customWidth="1"/>
    <col min="10665" max="10665" width="14.7109375" style="66" customWidth="1"/>
    <col min="10666" max="10666" width="15.5703125" style="66" customWidth="1"/>
    <col min="10667" max="10915" width="11.5703125" style="66"/>
    <col min="10916" max="10916" width="47.7109375" style="66" customWidth="1"/>
    <col min="10917" max="10918" width="16.42578125" style="66" customWidth="1"/>
    <col min="10919" max="10919" width="16.28515625" style="66" customWidth="1"/>
    <col min="10920" max="10920" width="17" style="66" customWidth="1"/>
    <col min="10921" max="10921" width="14.7109375" style="66" customWidth="1"/>
    <col min="10922" max="10922" width="15.5703125" style="66" customWidth="1"/>
    <col min="10923" max="11171" width="11.5703125" style="66"/>
    <col min="11172" max="11172" width="47.7109375" style="66" customWidth="1"/>
    <col min="11173" max="11174" width="16.42578125" style="66" customWidth="1"/>
    <col min="11175" max="11175" width="16.28515625" style="66" customWidth="1"/>
    <col min="11176" max="11176" width="17" style="66" customWidth="1"/>
    <col min="11177" max="11177" width="14.7109375" style="66" customWidth="1"/>
    <col min="11178" max="11178" width="15.5703125" style="66" customWidth="1"/>
    <col min="11179" max="11427" width="11.5703125" style="66"/>
    <col min="11428" max="11428" width="47.7109375" style="66" customWidth="1"/>
    <col min="11429" max="11430" width="16.42578125" style="66" customWidth="1"/>
    <col min="11431" max="11431" width="16.28515625" style="66" customWidth="1"/>
    <col min="11432" max="11432" width="17" style="66" customWidth="1"/>
    <col min="11433" max="11433" width="14.7109375" style="66" customWidth="1"/>
    <col min="11434" max="11434" width="15.5703125" style="66" customWidth="1"/>
    <col min="11435" max="11683" width="11.5703125" style="66"/>
    <col min="11684" max="11684" width="47.7109375" style="66" customWidth="1"/>
    <col min="11685" max="11686" width="16.42578125" style="66" customWidth="1"/>
    <col min="11687" max="11687" width="16.28515625" style="66" customWidth="1"/>
    <col min="11688" max="11688" width="17" style="66" customWidth="1"/>
    <col min="11689" max="11689" width="14.7109375" style="66" customWidth="1"/>
    <col min="11690" max="11690" width="15.5703125" style="66" customWidth="1"/>
    <col min="11691" max="11939" width="11.5703125" style="66"/>
    <col min="11940" max="11940" width="47.7109375" style="66" customWidth="1"/>
    <col min="11941" max="11942" width="16.42578125" style="66" customWidth="1"/>
    <col min="11943" max="11943" width="16.28515625" style="66" customWidth="1"/>
    <col min="11944" max="11944" width="17" style="66" customWidth="1"/>
    <col min="11945" max="11945" width="14.7109375" style="66" customWidth="1"/>
    <col min="11946" max="11946" width="15.5703125" style="66" customWidth="1"/>
    <col min="11947" max="12195" width="11.5703125" style="66"/>
    <col min="12196" max="12196" width="47.7109375" style="66" customWidth="1"/>
    <col min="12197" max="12198" width="16.42578125" style="66" customWidth="1"/>
    <col min="12199" max="12199" width="16.28515625" style="66" customWidth="1"/>
    <col min="12200" max="12200" width="17" style="66" customWidth="1"/>
    <col min="12201" max="12201" width="14.7109375" style="66" customWidth="1"/>
    <col min="12202" max="12202" width="15.5703125" style="66" customWidth="1"/>
    <col min="12203" max="12451" width="11.5703125" style="66"/>
    <col min="12452" max="12452" width="47.7109375" style="66" customWidth="1"/>
    <col min="12453" max="12454" width="16.42578125" style="66" customWidth="1"/>
    <col min="12455" max="12455" width="16.28515625" style="66" customWidth="1"/>
    <col min="12456" max="12456" width="17" style="66" customWidth="1"/>
    <col min="12457" max="12457" width="14.7109375" style="66" customWidth="1"/>
    <col min="12458" max="12458" width="15.5703125" style="66" customWidth="1"/>
    <col min="12459" max="12707" width="11.5703125" style="66"/>
    <col min="12708" max="12708" width="47.7109375" style="66" customWidth="1"/>
    <col min="12709" max="12710" width="16.42578125" style="66" customWidth="1"/>
    <col min="12711" max="12711" width="16.28515625" style="66" customWidth="1"/>
    <col min="12712" max="12712" width="17" style="66" customWidth="1"/>
    <col min="12713" max="12713" width="14.7109375" style="66" customWidth="1"/>
    <col min="12714" max="12714" width="15.5703125" style="66" customWidth="1"/>
    <col min="12715" max="12963" width="11.5703125" style="66"/>
    <col min="12964" max="12964" width="47.7109375" style="66" customWidth="1"/>
    <col min="12965" max="12966" width="16.42578125" style="66" customWidth="1"/>
    <col min="12967" max="12967" width="16.28515625" style="66" customWidth="1"/>
    <col min="12968" max="12968" width="17" style="66" customWidth="1"/>
    <col min="12969" max="12969" width="14.7109375" style="66" customWidth="1"/>
    <col min="12970" max="12970" width="15.5703125" style="66" customWidth="1"/>
    <col min="12971" max="13219" width="11.5703125" style="66"/>
    <col min="13220" max="13220" width="47.7109375" style="66" customWidth="1"/>
    <col min="13221" max="13222" width="16.42578125" style="66" customWidth="1"/>
    <col min="13223" max="13223" width="16.28515625" style="66" customWidth="1"/>
    <col min="13224" max="13224" width="17" style="66" customWidth="1"/>
    <col min="13225" max="13225" width="14.7109375" style="66" customWidth="1"/>
    <col min="13226" max="13226" width="15.5703125" style="66" customWidth="1"/>
    <col min="13227" max="13475" width="11.5703125" style="66"/>
    <col min="13476" max="13476" width="47.7109375" style="66" customWidth="1"/>
    <col min="13477" max="13478" width="16.42578125" style="66" customWidth="1"/>
    <col min="13479" max="13479" width="16.28515625" style="66" customWidth="1"/>
    <col min="13480" max="13480" width="17" style="66" customWidth="1"/>
    <col min="13481" max="13481" width="14.7109375" style="66" customWidth="1"/>
    <col min="13482" max="13482" width="15.5703125" style="66" customWidth="1"/>
    <col min="13483" max="13731" width="11.5703125" style="66"/>
    <col min="13732" max="13732" width="47.7109375" style="66" customWidth="1"/>
    <col min="13733" max="13734" width="16.42578125" style="66" customWidth="1"/>
    <col min="13735" max="13735" width="16.28515625" style="66" customWidth="1"/>
    <col min="13736" max="13736" width="17" style="66" customWidth="1"/>
    <col min="13737" max="13737" width="14.7109375" style="66" customWidth="1"/>
    <col min="13738" max="13738" width="15.5703125" style="66" customWidth="1"/>
    <col min="13739" max="13987" width="11.5703125" style="66"/>
    <col min="13988" max="13988" width="47.7109375" style="66" customWidth="1"/>
    <col min="13989" max="13990" width="16.42578125" style="66" customWidth="1"/>
    <col min="13991" max="13991" width="16.28515625" style="66" customWidth="1"/>
    <col min="13992" max="13992" width="17" style="66" customWidth="1"/>
    <col min="13993" max="13993" width="14.7109375" style="66" customWidth="1"/>
    <col min="13994" max="13994" width="15.5703125" style="66" customWidth="1"/>
    <col min="13995" max="14243" width="11.5703125" style="66"/>
    <col min="14244" max="14244" width="47.7109375" style="66" customWidth="1"/>
    <col min="14245" max="14246" width="16.42578125" style="66" customWidth="1"/>
    <col min="14247" max="14247" width="16.28515625" style="66" customWidth="1"/>
    <col min="14248" max="14248" width="17" style="66" customWidth="1"/>
    <col min="14249" max="14249" width="14.7109375" style="66" customWidth="1"/>
    <col min="14250" max="14250" width="15.5703125" style="66" customWidth="1"/>
    <col min="14251" max="14499" width="11.5703125" style="66"/>
    <col min="14500" max="14500" width="47.7109375" style="66" customWidth="1"/>
    <col min="14501" max="14502" width="16.42578125" style="66" customWidth="1"/>
    <col min="14503" max="14503" width="16.28515625" style="66" customWidth="1"/>
    <col min="14504" max="14504" width="17" style="66" customWidth="1"/>
    <col min="14505" max="14505" width="14.7109375" style="66" customWidth="1"/>
    <col min="14506" max="14506" width="15.5703125" style="66" customWidth="1"/>
    <col min="14507" max="14755" width="11.5703125" style="66"/>
    <col min="14756" max="14756" width="47.7109375" style="66" customWidth="1"/>
    <col min="14757" max="14758" width="16.42578125" style="66" customWidth="1"/>
    <col min="14759" max="14759" width="16.28515625" style="66" customWidth="1"/>
    <col min="14760" max="14760" width="17" style="66" customWidth="1"/>
    <col min="14761" max="14761" width="14.7109375" style="66" customWidth="1"/>
    <col min="14762" max="14762" width="15.5703125" style="66" customWidth="1"/>
    <col min="14763" max="15011" width="11.5703125" style="66"/>
    <col min="15012" max="15012" width="47.7109375" style="66" customWidth="1"/>
    <col min="15013" max="15014" width="16.42578125" style="66" customWidth="1"/>
    <col min="15015" max="15015" width="16.28515625" style="66" customWidth="1"/>
    <col min="15016" max="15016" width="17" style="66" customWidth="1"/>
    <col min="15017" max="15017" width="14.7109375" style="66" customWidth="1"/>
    <col min="15018" max="15018" width="15.5703125" style="66" customWidth="1"/>
    <col min="15019" max="15267" width="11.5703125" style="66"/>
    <col min="15268" max="15268" width="47.7109375" style="66" customWidth="1"/>
    <col min="15269" max="15270" width="16.42578125" style="66" customWidth="1"/>
    <col min="15271" max="15271" width="16.28515625" style="66" customWidth="1"/>
    <col min="15272" max="15272" width="17" style="66" customWidth="1"/>
    <col min="15273" max="15273" width="14.7109375" style="66" customWidth="1"/>
    <col min="15274" max="15274" width="15.5703125" style="66" customWidth="1"/>
    <col min="15275" max="15523" width="11.5703125" style="66"/>
    <col min="15524" max="15524" width="47.7109375" style="66" customWidth="1"/>
    <col min="15525" max="15526" width="16.42578125" style="66" customWidth="1"/>
    <col min="15527" max="15527" width="16.28515625" style="66" customWidth="1"/>
    <col min="15528" max="15528" width="17" style="66" customWidth="1"/>
    <col min="15529" max="15529" width="14.7109375" style="66" customWidth="1"/>
    <col min="15530" max="15530" width="15.5703125" style="66" customWidth="1"/>
    <col min="15531" max="15779" width="11.5703125" style="66"/>
    <col min="15780" max="15780" width="47.7109375" style="66" customWidth="1"/>
    <col min="15781" max="15782" width="16.42578125" style="66" customWidth="1"/>
    <col min="15783" max="15783" width="16.28515625" style="66" customWidth="1"/>
    <col min="15784" max="15784" width="17" style="66" customWidth="1"/>
    <col min="15785" max="15785" width="14.7109375" style="66" customWidth="1"/>
    <col min="15786" max="15786" width="15.5703125" style="66" customWidth="1"/>
    <col min="15787" max="16035" width="11.5703125" style="66"/>
    <col min="16036" max="16036" width="47.7109375" style="66" customWidth="1"/>
    <col min="16037" max="16038" width="16.42578125" style="66" customWidth="1"/>
    <col min="16039" max="16039" width="16.28515625" style="66" customWidth="1"/>
    <col min="16040" max="16040" width="17" style="66" customWidth="1"/>
    <col min="16041" max="16041" width="14.7109375" style="66" customWidth="1"/>
    <col min="16042" max="16042" width="15.5703125" style="66" customWidth="1"/>
    <col min="16043" max="16384" width="11.5703125" style="66"/>
  </cols>
  <sheetData>
    <row r="1" spans="1:7" x14ac:dyDescent="0.25">
      <c r="A1" s="218" t="s">
        <v>419</v>
      </c>
      <c r="B1" s="218"/>
      <c r="C1" s="218"/>
      <c r="D1" s="218"/>
      <c r="E1" s="218"/>
      <c r="F1" s="218"/>
      <c r="G1" s="218"/>
    </row>
    <row r="2" spans="1:7" x14ac:dyDescent="0.25">
      <c r="A2" s="117" t="str">
        <f>'Formato 1'!A2</f>
        <v>MUNICIPIO DE ACAMBARO, GTO.</v>
      </c>
      <c r="B2" s="118"/>
      <c r="C2" s="118"/>
      <c r="D2" s="118"/>
      <c r="E2" s="118"/>
      <c r="F2" s="118"/>
      <c r="G2" s="119"/>
    </row>
    <row r="3" spans="1:7" x14ac:dyDescent="0.25">
      <c r="A3" s="120" t="s">
        <v>420</v>
      </c>
      <c r="B3" s="121"/>
      <c r="C3" s="121"/>
      <c r="D3" s="121"/>
      <c r="E3" s="121"/>
      <c r="F3" s="121"/>
      <c r="G3" s="122"/>
    </row>
    <row r="4" spans="1:7" x14ac:dyDescent="0.25">
      <c r="A4" s="120" t="s">
        <v>2</v>
      </c>
      <c r="B4" s="121"/>
      <c r="C4" s="121"/>
      <c r="D4" s="121"/>
      <c r="E4" s="121"/>
      <c r="F4" s="121"/>
      <c r="G4" s="122"/>
    </row>
    <row r="5" spans="1:7" x14ac:dyDescent="0.25">
      <c r="A5" s="120" t="s">
        <v>421</v>
      </c>
      <c r="B5" s="121"/>
      <c r="C5" s="121"/>
      <c r="D5" s="121"/>
      <c r="E5" s="121"/>
      <c r="F5" s="121"/>
      <c r="G5" s="122"/>
    </row>
    <row r="6" spans="1:7" ht="83.25" customHeight="1" x14ac:dyDescent="0.25">
      <c r="A6" s="26" t="s">
        <v>544</v>
      </c>
      <c r="B6" s="1" t="s">
        <v>543</v>
      </c>
      <c r="C6" s="38">
        <v>2025</v>
      </c>
      <c r="D6" s="38">
        <v>2026</v>
      </c>
      <c r="E6" s="38">
        <v>2027</v>
      </c>
      <c r="F6" s="38">
        <v>2028</v>
      </c>
      <c r="G6" s="38">
        <v>2029</v>
      </c>
    </row>
    <row r="7" spans="1:7" x14ac:dyDescent="0.25">
      <c r="A7" s="67" t="s">
        <v>423</v>
      </c>
      <c r="B7" s="33">
        <f>SUM(B8:B19)</f>
        <v>392081951.27999997</v>
      </c>
      <c r="C7" s="33">
        <f t="shared" ref="C7:G7" si="0">SUM(C8:C19)</f>
        <v>411686048.84399998</v>
      </c>
      <c r="D7" s="33">
        <f t="shared" si="0"/>
        <v>432270351.28620005</v>
      </c>
      <c r="E7" s="33">
        <f t="shared" si="0"/>
        <v>453883868.85051006</v>
      </c>
      <c r="F7" s="33">
        <f t="shared" si="0"/>
        <v>476578062.29303557</v>
      </c>
      <c r="G7" s="33">
        <f t="shared" si="0"/>
        <v>500406965.40768743</v>
      </c>
    </row>
    <row r="8" spans="1:7" x14ac:dyDescent="0.25">
      <c r="A8" s="60" t="s">
        <v>221</v>
      </c>
      <c r="B8" s="57">
        <v>57180626</v>
      </c>
      <c r="C8" s="57">
        <v>60039657.300000004</v>
      </c>
      <c r="D8" s="57">
        <v>63041640.165000007</v>
      </c>
      <c r="E8" s="57">
        <v>66193722.173250012</v>
      </c>
      <c r="F8" s="57">
        <v>69503408.281912521</v>
      </c>
      <c r="G8" s="57">
        <v>72978578.696008146</v>
      </c>
    </row>
    <row r="9" spans="1:7" x14ac:dyDescent="0.25">
      <c r="A9" s="60" t="s">
        <v>222</v>
      </c>
      <c r="B9" s="57">
        <v>0</v>
      </c>
      <c r="C9" s="57">
        <v>0</v>
      </c>
      <c r="D9" s="57">
        <v>0</v>
      </c>
      <c r="E9" s="57">
        <v>0</v>
      </c>
      <c r="F9" s="57">
        <v>0</v>
      </c>
      <c r="G9" s="57">
        <v>0</v>
      </c>
    </row>
    <row r="10" spans="1:7" x14ac:dyDescent="0.25">
      <c r="A10" s="60" t="s">
        <v>223</v>
      </c>
      <c r="B10" s="57">
        <v>8399301</v>
      </c>
      <c r="C10" s="57">
        <v>8819266.0500000007</v>
      </c>
      <c r="D10" s="57">
        <v>9260229.352500001</v>
      </c>
      <c r="E10" s="57">
        <v>9723240.8201250006</v>
      </c>
      <c r="F10" s="57">
        <v>10209402.861131251</v>
      </c>
      <c r="G10" s="57">
        <v>10719873.004187813</v>
      </c>
    </row>
    <row r="11" spans="1:7" x14ac:dyDescent="0.25">
      <c r="A11" s="60" t="s">
        <v>424</v>
      </c>
      <c r="B11" s="57">
        <v>9989370</v>
      </c>
      <c r="C11" s="57">
        <v>10488838.5</v>
      </c>
      <c r="D11" s="57">
        <v>11013280.425000001</v>
      </c>
      <c r="E11" s="57">
        <v>11563944.446250001</v>
      </c>
      <c r="F11" s="57">
        <v>12142141.668562502</v>
      </c>
      <c r="G11" s="57">
        <v>12749248.751990627</v>
      </c>
    </row>
    <row r="12" spans="1:7" x14ac:dyDescent="0.25">
      <c r="A12" s="60" t="s">
        <v>225</v>
      </c>
      <c r="B12" s="57">
        <v>11541274</v>
      </c>
      <c r="C12" s="57">
        <v>12118337.700000001</v>
      </c>
      <c r="D12" s="57">
        <v>12724254.585000001</v>
      </c>
      <c r="E12" s="57">
        <v>13360467.314250002</v>
      </c>
      <c r="F12" s="57">
        <v>14028490.679962503</v>
      </c>
      <c r="G12" s="57">
        <v>14729915.213960629</v>
      </c>
    </row>
    <row r="13" spans="1:7" x14ac:dyDescent="0.25">
      <c r="A13" s="60" t="s">
        <v>226</v>
      </c>
      <c r="B13" s="57">
        <v>3618421</v>
      </c>
      <c r="C13" s="57">
        <v>3799342.0500000003</v>
      </c>
      <c r="D13" s="57">
        <v>3989309.1525000003</v>
      </c>
      <c r="E13" s="57">
        <v>4188774.6101250006</v>
      </c>
      <c r="F13" s="57">
        <v>4398213.3406312512</v>
      </c>
      <c r="G13" s="57">
        <v>4618124.0076628141</v>
      </c>
    </row>
    <row r="14" spans="1:7" x14ac:dyDescent="0.25">
      <c r="A14" s="61" t="s">
        <v>425</v>
      </c>
      <c r="B14" s="57">
        <v>0</v>
      </c>
      <c r="C14" s="57">
        <v>0</v>
      </c>
      <c r="D14" s="57">
        <v>0</v>
      </c>
      <c r="E14" s="57">
        <v>0</v>
      </c>
      <c r="F14" s="57">
        <v>0</v>
      </c>
      <c r="G14" s="57">
        <v>0</v>
      </c>
    </row>
    <row r="15" spans="1:7" x14ac:dyDescent="0.25">
      <c r="A15" s="61" t="s">
        <v>426</v>
      </c>
      <c r="B15" s="57">
        <v>155344743</v>
      </c>
      <c r="C15" s="57">
        <v>163111980.15000001</v>
      </c>
      <c r="D15" s="57">
        <v>171267579.1575</v>
      </c>
      <c r="E15" s="57">
        <v>179830958.11537501</v>
      </c>
      <c r="F15" s="57">
        <v>188822506.02114376</v>
      </c>
      <c r="G15" s="57">
        <v>198263631.32220095</v>
      </c>
    </row>
    <row r="16" spans="1:7" x14ac:dyDescent="0.25">
      <c r="A16" s="62" t="s">
        <v>427</v>
      </c>
      <c r="B16" s="57">
        <v>1781520</v>
      </c>
      <c r="C16" s="57">
        <v>1870596</v>
      </c>
      <c r="D16" s="57">
        <v>1964125.8</v>
      </c>
      <c r="E16" s="57">
        <v>2062332.09</v>
      </c>
      <c r="F16" s="57">
        <v>2165448.6945000002</v>
      </c>
      <c r="G16" s="57">
        <v>2273721.1292250003</v>
      </c>
    </row>
    <row r="17" spans="1:7" x14ac:dyDescent="0.25">
      <c r="A17" s="60" t="s">
        <v>246</v>
      </c>
      <c r="B17" s="57">
        <v>24541140</v>
      </c>
      <c r="C17" s="57">
        <v>25768197</v>
      </c>
      <c r="D17" s="57">
        <v>27056606.850000001</v>
      </c>
      <c r="E17" s="57">
        <v>28409437.192500003</v>
      </c>
      <c r="F17" s="57">
        <v>29829909.052125003</v>
      </c>
      <c r="G17" s="57">
        <v>31321404.504731257</v>
      </c>
    </row>
    <row r="18" spans="1:7" x14ac:dyDescent="0.25">
      <c r="A18" s="60" t="s">
        <v>247</v>
      </c>
      <c r="B18" s="57">
        <v>0</v>
      </c>
      <c r="C18" s="57">
        <v>0</v>
      </c>
      <c r="D18" s="57">
        <v>0</v>
      </c>
      <c r="E18" s="57">
        <v>0</v>
      </c>
      <c r="F18" s="57">
        <v>0</v>
      </c>
      <c r="G18" s="57">
        <v>0</v>
      </c>
    </row>
    <row r="19" spans="1:7" x14ac:dyDescent="0.25">
      <c r="A19" s="60" t="s">
        <v>428</v>
      </c>
      <c r="B19" s="57">
        <v>119685556.28</v>
      </c>
      <c r="C19" s="57">
        <v>125669834.09400001</v>
      </c>
      <c r="D19" s="57">
        <v>131953325.79870002</v>
      </c>
      <c r="E19" s="57">
        <v>138550992.08863503</v>
      </c>
      <c r="F19" s="57">
        <v>145478541.69306678</v>
      </c>
      <c r="G19" s="57">
        <v>152752468.77772012</v>
      </c>
    </row>
    <row r="20" spans="1:7" x14ac:dyDescent="0.25">
      <c r="A20" s="57"/>
      <c r="B20" s="57"/>
      <c r="C20" s="57"/>
      <c r="D20" s="57"/>
      <c r="E20" s="57"/>
      <c r="F20" s="57"/>
      <c r="G20" s="57"/>
    </row>
    <row r="21" spans="1:7" x14ac:dyDescent="0.25">
      <c r="A21" s="63" t="s">
        <v>429</v>
      </c>
      <c r="B21" s="12">
        <f>SUM(B22:B26)</f>
        <v>163236221</v>
      </c>
      <c r="C21" s="12">
        <f t="shared" ref="C21:G21" si="1">SUM(C22:C26)</f>
        <v>171398032.05000001</v>
      </c>
      <c r="D21" s="12">
        <f t="shared" si="1"/>
        <v>179967933.65250003</v>
      </c>
      <c r="E21" s="12">
        <f t="shared" si="1"/>
        <v>188966330.33512503</v>
      </c>
      <c r="F21" s="12">
        <f t="shared" si="1"/>
        <v>198414646.8518813</v>
      </c>
      <c r="G21" s="12">
        <f t="shared" si="1"/>
        <v>208335379.19447538</v>
      </c>
    </row>
    <row r="22" spans="1:7" x14ac:dyDescent="0.25">
      <c r="A22" s="60" t="s">
        <v>430</v>
      </c>
      <c r="B22" s="57">
        <v>163236221</v>
      </c>
      <c r="C22" s="57">
        <v>171398032.05000001</v>
      </c>
      <c r="D22" s="57">
        <v>179967933.65250003</v>
      </c>
      <c r="E22" s="57">
        <v>188966330.33512503</v>
      </c>
      <c r="F22" s="57">
        <v>198414646.8518813</v>
      </c>
      <c r="G22" s="57">
        <v>208335379.19447538</v>
      </c>
    </row>
    <row r="23" spans="1:7" x14ac:dyDescent="0.25">
      <c r="A23" s="60" t="s">
        <v>431</v>
      </c>
      <c r="B23" s="57">
        <v>0</v>
      </c>
      <c r="C23" s="57">
        <v>0</v>
      </c>
      <c r="D23" s="57">
        <v>0</v>
      </c>
      <c r="E23" s="57">
        <v>0</v>
      </c>
      <c r="F23" s="57">
        <v>0</v>
      </c>
      <c r="G23" s="57">
        <v>0</v>
      </c>
    </row>
    <row r="24" spans="1:7" x14ac:dyDescent="0.25">
      <c r="A24" s="60" t="s">
        <v>432</v>
      </c>
      <c r="B24" s="57">
        <v>0</v>
      </c>
      <c r="C24" s="57">
        <v>0</v>
      </c>
      <c r="D24" s="57">
        <v>0</v>
      </c>
      <c r="E24" s="57">
        <v>0</v>
      </c>
      <c r="F24" s="57">
        <v>0</v>
      </c>
      <c r="G24" s="57">
        <v>0</v>
      </c>
    </row>
    <row r="25" spans="1:7" ht="30" x14ac:dyDescent="0.25">
      <c r="A25" s="61" t="s">
        <v>272</v>
      </c>
      <c r="B25" s="57">
        <v>0</v>
      </c>
      <c r="C25" s="57">
        <v>0</v>
      </c>
      <c r="D25" s="57">
        <v>0</v>
      </c>
      <c r="E25" s="57">
        <v>0</v>
      </c>
      <c r="F25" s="57">
        <v>0</v>
      </c>
      <c r="G25" s="57">
        <v>0</v>
      </c>
    </row>
    <row r="26" spans="1:7" x14ac:dyDescent="0.25">
      <c r="A26" s="60" t="s">
        <v>273</v>
      </c>
      <c r="B26" s="57">
        <v>0</v>
      </c>
      <c r="C26" s="57">
        <v>0</v>
      </c>
      <c r="D26" s="57">
        <v>0</v>
      </c>
      <c r="E26" s="57">
        <v>0</v>
      </c>
      <c r="F26" s="57">
        <v>0</v>
      </c>
      <c r="G26" s="57">
        <v>0</v>
      </c>
    </row>
    <row r="27" spans="1:7" x14ac:dyDescent="0.25">
      <c r="A27" s="57"/>
      <c r="B27" s="57"/>
      <c r="C27" s="57"/>
      <c r="D27" s="57"/>
      <c r="E27" s="57"/>
      <c r="F27" s="57"/>
      <c r="G27" s="57"/>
    </row>
    <row r="28" spans="1:7" x14ac:dyDescent="0.25">
      <c r="A28" s="63" t="s">
        <v>433</v>
      </c>
      <c r="B28" s="12">
        <f>B29</f>
        <v>0</v>
      </c>
      <c r="C28" s="12">
        <f t="shared" ref="C28:G28" si="2">C29</f>
        <v>0</v>
      </c>
      <c r="D28" s="12">
        <f t="shared" si="2"/>
        <v>0</v>
      </c>
      <c r="E28" s="12">
        <f t="shared" si="2"/>
        <v>0</v>
      </c>
      <c r="F28" s="12">
        <f t="shared" si="2"/>
        <v>0</v>
      </c>
      <c r="G28" s="12">
        <f t="shared" si="2"/>
        <v>0</v>
      </c>
    </row>
    <row r="29" spans="1:7" x14ac:dyDescent="0.25">
      <c r="A29" s="60" t="s">
        <v>276</v>
      </c>
      <c r="B29" s="57">
        <v>0</v>
      </c>
      <c r="C29" s="57">
        <v>0</v>
      </c>
      <c r="D29" s="57">
        <v>0</v>
      </c>
      <c r="E29" s="57">
        <v>0</v>
      </c>
      <c r="F29" s="57">
        <v>0</v>
      </c>
      <c r="G29" s="57">
        <v>0</v>
      </c>
    </row>
    <row r="30" spans="1:7" x14ac:dyDescent="0.25">
      <c r="A30" s="57"/>
      <c r="B30" s="57"/>
      <c r="C30" s="57"/>
      <c r="D30" s="57"/>
      <c r="E30" s="57"/>
      <c r="F30" s="57"/>
      <c r="G30" s="57"/>
    </row>
    <row r="31" spans="1:7" x14ac:dyDescent="0.25">
      <c r="A31" s="68" t="s">
        <v>434</v>
      </c>
      <c r="B31" s="12">
        <f>B28+B21+B7</f>
        <v>555318172.27999997</v>
      </c>
      <c r="C31" s="12">
        <f t="shared" ref="C31:F31" si="3">C28+C21+C7</f>
        <v>583084080.89400005</v>
      </c>
      <c r="D31" s="12">
        <f t="shared" si="3"/>
        <v>612238284.93870008</v>
      </c>
      <c r="E31" s="12">
        <f t="shared" si="3"/>
        <v>642850199.18563509</v>
      </c>
      <c r="F31" s="12">
        <f t="shared" si="3"/>
        <v>674992709.14491689</v>
      </c>
      <c r="G31" s="12">
        <f>G28+G21+G7</f>
        <v>708742344.60216284</v>
      </c>
    </row>
    <row r="32" spans="1:7" x14ac:dyDescent="0.25">
      <c r="A32" s="57"/>
      <c r="B32" s="57"/>
      <c r="C32" s="57"/>
      <c r="D32" s="57"/>
      <c r="E32" s="57"/>
      <c r="F32" s="57"/>
      <c r="G32" s="57"/>
    </row>
    <row r="33" spans="1:7" x14ac:dyDescent="0.25">
      <c r="A33" s="63" t="s">
        <v>278</v>
      </c>
      <c r="B33" s="12"/>
      <c r="C33" s="12"/>
      <c r="D33" s="12"/>
      <c r="E33" s="12"/>
      <c r="F33" s="12"/>
      <c r="G33" s="12"/>
    </row>
    <row r="34" spans="1:7" ht="45" customHeight="1" x14ac:dyDescent="0.25">
      <c r="A34" s="69" t="s">
        <v>435</v>
      </c>
      <c r="B34" s="57">
        <v>0</v>
      </c>
      <c r="C34" s="57">
        <v>0</v>
      </c>
      <c r="D34" s="57">
        <v>0</v>
      </c>
      <c r="E34" s="57">
        <v>0</v>
      </c>
      <c r="F34" s="57">
        <v>0</v>
      </c>
      <c r="G34" s="57">
        <v>0</v>
      </c>
    </row>
    <row r="35" spans="1:7" ht="45" customHeight="1" x14ac:dyDescent="0.25">
      <c r="A35" s="69" t="s">
        <v>280</v>
      </c>
      <c r="B35" s="57">
        <v>0</v>
      </c>
      <c r="C35" s="57">
        <v>0</v>
      </c>
      <c r="D35" s="57">
        <v>0</v>
      </c>
      <c r="E35" s="57">
        <v>0</v>
      </c>
      <c r="F35" s="57">
        <v>0</v>
      </c>
      <c r="G35" s="57">
        <v>0</v>
      </c>
    </row>
    <row r="36" spans="1:7" x14ac:dyDescent="0.25">
      <c r="A36" s="63" t="s">
        <v>436</v>
      </c>
      <c r="B36" s="12">
        <f>B35+B34</f>
        <v>0</v>
      </c>
      <c r="C36" s="12">
        <f t="shared" ref="C36:F36" si="4">C35+C34</f>
        <v>0</v>
      </c>
      <c r="D36" s="12">
        <f t="shared" si="4"/>
        <v>0</v>
      </c>
      <c r="E36" s="12">
        <f t="shared" si="4"/>
        <v>0</v>
      </c>
      <c r="F36" s="12">
        <f t="shared" si="4"/>
        <v>0</v>
      </c>
      <c r="G36" s="12">
        <f>G35+G34</f>
        <v>0</v>
      </c>
    </row>
    <row r="37" spans="1:7" x14ac:dyDescent="0.25">
      <c r="A37" s="70"/>
      <c r="B37" s="65"/>
      <c r="C37" s="65"/>
      <c r="D37" s="65"/>
      <c r="E37" s="65"/>
      <c r="F37" s="65"/>
      <c r="G37" s="65"/>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xr:uid="{00000000-0002-0000-0900-000000000000}"/>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72" orientation="landscape"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topLeftCell="A8" zoomScaleNormal="100" workbookViewId="0">
      <selection activeCell="J21" sqref="J21"/>
    </sheetView>
  </sheetViews>
  <sheetFormatPr baseColWidth="10" defaultColWidth="11.42578125" defaultRowHeight="15" x14ac:dyDescent="0.25"/>
  <cols>
    <col min="1" max="1" width="53.85546875" customWidth="1"/>
    <col min="2" max="2" width="13.5703125" customWidth="1"/>
    <col min="3" max="4" width="13.140625" customWidth="1"/>
    <col min="5" max="5" width="13" customWidth="1"/>
    <col min="6" max="6" width="13.140625" customWidth="1"/>
    <col min="7" max="7" width="15.710937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219" t="s">
        <v>437</v>
      </c>
      <c r="B1" s="219"/>
      <c r="C1" s="219"/>
      <c r="D1" s="219"/>
      <c r="E1" s="219"/>
      <c r="F1" s="219"/>
      <c r="G1" s="219"/>
    </row>
    <row r="2" spans="1:7" x14ac:dyDescent="0.25">
      <c r="A2" s="125" t="str">
        <f>'Formato 1'!A2</f>
        <v>MUNICIPIO DE ACAMBARO, GTO.</v>
      </c>
      <c r="B2" s="126"/>
      <c r="C2" s="126"/>
      <c r="D2" s="126"/>
      <c r="E2" s="126"/>
      <c r="F2" s="126"/>
      <c r="G2" s="127"/>
    </row>
    <row r="3" spans="1:7" x14ac:dyDescent="0.25">
      <c r="A3" s="128" t="s">
        <v>438</v>
      </c>
      <c r="B3" s="129"/>
      <c r="C3" s="129"/>
      <c r="D3" s="129"/>
      <c r="E3" s="129"/>
      <c r="F3" s="129"/>
      <c r="G3" s="130"/>
    </row>
    <row r="4" spans="1:7" x14ac:dyDescent="0.25">
      <c r="A4" s="179" t="s">
        <v>2</v>
      </c>
      <c r="B4" s="180"/>
      <c r="C4" s="180"/>
      <c r="D4" s="180"/>
      <c r="E4" s="180"/>
      <c r="F4" s="180"/>
      <c r="G4" s="181"/>
    </row>
    <row r="5" spans="1:7" x14ac:dyDescent="0.25">
      <c r="A5" s="179" t="s">
        <v>421</v>
      </c>
      <c r="B5" s="180"/>
      <c r="C5" s="180"/>
      <c r="D5" s="180"/>
      <c r="E5" s="180"/>
      <c r="F5" s="180"/>
      <c r="G5" s="181"/>
    </row>
    <row r="6" spans="1:7" ht="57.75" customHeight="1" x14ac:dyDescent="0.25">
      <c r="A6" s="182" t="s">
        <v>544</v>
      </c>
      <c r="B6" s="183" t="s">
        <v>543</v>
      </c>
      <c r="C6" s="184">
        <v>2025</v>
      </c>
      <c r="D6" s="184">
        <v>2026</v>
      </c>
      <c r="E6" s="184">
        <v>2027</v>
      </c>
      <c r="F6" s="184">
        <v>2028</v>
      </c>
      <c r="G6" s="184">
        <v>2029</v>
      </c>
    </row>
    <row r="7" spans="1:7" x14ac:dyDescent="0.25">
      <c r="A7" s="185" t="s">
        <v>534</v>
      </c>
      <c r="B7" s="186">
        <f>SUM(B8:B16)</f>
        <v>410851912.08000004</v>
      </c>
      <c r="C7" s="186">
        <f t="shared" ref="C7:G7" si="0">SUM(C8:C16)</f>
        <v>431394507.68400013</v>
      </c>
      <c r="D7" s="186">
        <f t="shared" si="0"/>
        <v>452964233.06820011</v>
      </c>
      <c r="E7" s="186">
        <f t="shared" si="0"/>
        <v>475612444.72161019</v>
      </c>
      <c r="F7" s="186">
        <f t="shared" si="0"/>
        <v>499393066.95769066</v>
      </c>
      <c r="G7" s="186">
        <f t="shared" si="0"/>
        <v>524362720.30557525</v>
      </c>
    </row>
    <row r="8" spans="1:7" x14ac:dyDescent="0.25">
      <c r="A8" s="187" t="s">
        <v>531</v>
      </c>
      <c r="B8" s="188">
        <v>183303155.76999998</v>
      </c>
      <c r="C8" s="188">
        <v>192468313.55849999</v>
      </c>
      <c r="D8" s="188">
        <v>202091729.23642501</v>
      </c>
      <c r="E8" s="188">
        <v>212196315.69824627</v>
      </c>
      <c r="F8" s="188">
        <v>222806131.48315859</v>
      </c>
      <c r="G8" s="188">
        <v>233946438.05731654</v>
      </c>
    </row>
    <row r="9" spans="1:7" x14ac:dyDescent="0.25">
      <c r="A9" s="187" t="s">
        <v>532</v>
      </c>
      <c r="B9" s="188">
        <v>20923821.43</v>
      </c>
      <c r="C9" s="188">
        <v>21970012.501499999</v>
      </c>
      <c r="D9" s="188">
        <v>23068513.126575001</v>
      </c>
      <c r="E9" s="188">
        <v>24221938.782903753</v>
      </c>
      <c r="F9" s="188">
        <v>25433035.722048942</v>
      </c>
      <c r="G9" s="188">
        <v>26704687.50815139</v>
      </c>
    </row>
    <row r="10" spans="1:7" x14ac:dyDescent="0.25">
      <c r="A10" s="187" t="s">
        <v>439</v>
      </c>
      <c r="B10" s="188">
        <v>94786254.070000008</v>
      </c>
      <c r="C10" s="188">
        <v>99525566.77350001</v>
      </c>
      <c r="D10" s="188">
        <v>104501845.11217502</v>
      </c>
      <c r="E10" s="188">
        <v>109726937.36778377</v>
      </c>
      <c r="F10" s="188">
        <v>115213284.23617296</v>
      </c>
      <c r="G10" s="188">
        <v>120973948.44798161</v>
      </c>
    </row>
    <row r="11" spans="1:7" ht="24" x14ac:dyDescent="0.25">
      <c r="A11" s="189" t="s">
        <v>440</v>
      </c>
      <c r="B11" s="188">
        <v>39341970.57</v>
      </c>
      <c r="C11" s="188">
        <v>41309069.098499998</v>
      </c>
      <c r="D11" s="188">
        <v>43374522.553424999</v>
      </c>
      <c r="E11" s="188">
        <v>45543248.681096248</v>
      </c>
      <c r="F11" s="188">
        <v>47820411.115151063</v>
      </c>
      <c r="G11" s="188">
        <v>50211431.670908615</v>
      </c>
    </row>
    <row r="12" spans="1:7" x14ac:dyDescent="0.25">
      <c r="A12" s="189" t="s">
        <v>533</v>
      </c>
      <c r="B12" s="188">
        <v>7611000</v>
      </c>
      <c r="C12" s="188">
        <v>7991550</v>
      </c>
      <c r="D12" s="188">
        <v>8391127.5</v>
      </c>
      <c r="E12" s="188">
        <v>8810683.875</v>
      </c>
      <c r="F12" s="188">
        <v>9251218.0687499996</v>
      </c>
      <c r="G12" s="188">
        <v>9713778.9721875004</v>
      </c>
    </row>
    <row r="13" spans="1:7" x14ac:dyDescent="0.25">
      <c r="A13" s="187" t="s">
        <v>441</v>
      </c>
      <c r="B13" s="188">
        <v>48817173.290000066</v>
      </c>
      <c r="C13" s="188">
        <v>51258031.954500072</v>
      </c>
      <c r="D13" s="188">
        <v>53820933.552225076</v>
      </c>
      <c r="E13" s="188">
        <v>56511980.22983633</v>
      </c>
      <c r="F13" s="188">
        <v>59337579.24132815</v>
      </c>
      <c r="G13" s="188">
        <v>62304458.203394562</v>
      </c>
    </row>
    <row r="14" spans="1:7" x14ac:dyDescent="0.25">
      <c r="A14" s="189" t="s">
        <v>442</v>
      </c>
      <c r="B14" s="188">
        <v>12318536.949999999</v>
      </c>
      <c r="C14" s="188">
        <v>12934463.797499999</v>
      </c>
      <c r="D14" s="188">
        <v>13581186.987375</v>
      </c>
      <c r="E14" s="188">
        <v>14260246.336743752</v>
      </c>
      <c r="F14" s="188">
        <v>14973258.653580939</v>
      </c>
      <c r="G14" s="188">
        <v>15721921.586259987</v>
      </c>
    </row>
    <row r="15" spans="1:7" x14ac:dyDescent="0.25">
      <c r="A15" s="187" t="s">
        <v>443</v>
      </c>
      <c r="B15" s="188">
        <v>3150000</v>
      </c>
      <c r="C15" s="188">
        <v>3307500</v>
      </c>
      <c r="D15" s="188">
        <v>3472875</v>
      </c>
      <c r="E15" s="188">
        <v>3646518.75</v>
      </c>
      <c r="F15" s="188">
        <v>3828844.6875</v>
      </c>
      <c r="G15" s="188">
        <v>4020286.921875</v>
      </c>
    </row>
    <row r="16" spans="1:7" x14ac:dyDescent="0.25">
      <c r="A16" s="187" t="s">
        <v>444</v>
      </c>
      <c r="B16" s="188">
        <v>600000</v>
      </c>
      <c r="C16" s="188">
        <v>630000</v>
      </c>
      <c r="D16" s="188">
        <v>661500</v>
      </c>
      <c r="E16" s="188">
        <v>694575</v>
      </c>
      <c r="F16" s="188">
        <v>729303.75</v>
      </c>
      <c r="G16" s="188">
        <v>765768.9375</v>
      </c>
    </row>
    <row r="17" spans="1:7" x14ac:dyDescent="0.25">
      <c r="A17" s="190"/>
      <c r="B17" s="191"/>
      <c r="C17" s="191"/>
      <c r="D17" s="191"/>
      <c r="E17" s="191"/>
      <c r="F17" s="191"/>
      <c r="G17" s="191"/>
    </row>
    <row r="18" spans="1:7" x14ac:dyDescent="0.25">
      <c r="A18" s="192" t="s">
        <v>529</v>
      </c>
      <c r="B18" s="193">
        <f>SUM(B19:B27)</f>
        <v>144466260.19999999</v>
      </c>
      <c r="C18" s="193">
        <f t="shared" ref="C18:G18" si="1">SUM(C19:C27)</f>
        <v>151689573.21000001</v>
      </c>
      <c r="D18" s="193">
        <f t="shared" si="1"/>
        <v>159274051.87050003</v>
      </c>
      <c r="E18" s="193">
        <f t="shared" si="1"/>
        <v>167237754.46402502</v>
      </c>
      <c r="F18" s="193">
        <f t="shared" si="1"/>
        <v>175599642.18722627</v>
      </c>
      <c r="G18" s="193">
        <f t="shared" si="1"/>
        <v>184379624.29658759</v>
      </c>
    </row>
    <row r="19" spans="1:7" x14ac:dyDescent="0.25">
      <c r="A19" s="187" t="s">
        <v>531</v>
      </c>
      <c r="B19" s="188">
        <v>0</v>
      </c>
      <c r="C19" s="188">
        <v>0</v>
      </c>
      <c r="D19" s="188">
        <v>0</v>
      </c>
      <c r="E19" s="188">
        <v>0</v>
      </c>
      <c r="F19" s="188">
        <v>0</v>
      </c>
      <c r="G19" s="188">
        <v>0</v>
      </c>
    </row>
    <row r="20" spans="1:7" x14ac:dyDescent="0.25">
      <c r="A20" s="187" t="s">
        <v>532</v>
      </c>
      <c r="B20" s="188">
        <v>0</v>
      </c>
      <c r="C20" s="188">
        <v>0</v>
      </c>
      <c r="D20" s="188">
        <v>0</v>
      </c>
      <c r="E20" s="188">
        <v>0</v>
      </c>
      <c r="F20" s="188">
        <v>0</v>
      </c>
      <c r="G20" s="188">
        <v>0</v>
      </c>
    </row>
    <row r="21" spans="1:7" x14ac:dyDescent="0.25">
      <c r="A21" s="187" t="s">
        <v>439</v>
      </c>
      <c r="B21" s="188">
        <v>0</v>
      </c>
      <c r="C21" s="188">
        <v>0</v>
      </c>
      <c r="D21" s="188">
        <v>0</v>
      </c>
      <c r="E21" s="188">
        <v>0</v>
      </c>
      <c r="F21" s="188">
        <v>0</v>
      </c>
      <c r="G21" s="188">
        <v>0</v>
      </c>
    </row>
    <row r="22" spans="1:7" ht="24" x14ac:dyDescent="0.25">
      <c r="A22" s="189" t="s">
        <v>440</v>
      </c>
      <c r="B22" s="188">
        <v>2582325.73</v>
      </c>
      <c r="C22" s="188">
        <v>2711442.0164999999</v>
      </c>
      <c r="D22" s="188">
        <v>2847014.117325</v>
      </c>
      <c r="E22" s="188">
        <v>2989364.8231912502</v>
      </c>
      <c r="F22" s="188">
        <v>3138833.0643508127</v>
      </c>
      <c r="G22" s="188">
        <v>3295774.7175683533</v>
      </c>
    </row>
    <row r="23" spans="1:7" x14ac:dyDescent="0.25">
      <c r="A23" s="189" t="s">
        <v>533</v>
      </c>
      <c r="B23" s="188">
        <v>0</v>
      </c>
      <c r="C23" s="188">
        <v>0</v>
      </c>
      <c r="D23" s="188">
        <v>0</v>
      </c>
      <c r="E23" s="188">
        <v>0</v>
      </c>
      <c r="F23" s="188">
        <v>0</v>
      </c>
      <c r="G23" s="188">
        <v>0</v>
      </c>
    </row>
    <row r="24" spans="1:7" x14ac:dyDescent="0.25">
      <c r="A24" s="189" t="s">
        <v>441</v>
      </c>
      <c r="B24" s="188">
        <v>141883934.47</v>
      </c>
      <c r="C24" s="188">
        <v>148978131.19350001</v>
      </c>
      <c r="D24" s="188">
        <v>156427037.75317502</v>
      </c>
      <c r="E24" s="188">
        <v>164248389.64083377</v>
      </c>
      <c r="F24" s="188">
        <v>172460809.12287545</v>
      </c>
      <c r="G24" s="188">
        <v>181083849.57901922</v>
      </c>
    </row>
    <row r="25" spans="1:7" x14ac:dyDescent="0.25">
      <c r="A25" s="189" t="s">
        <v>442</v>
      </c>
      <c r="B25" s="188">
        <v>0</v>
      </c>
      <c r="C25" s="188">
        <v>0</v>
      </c>
      <c r="D25" s="188">
        <v>0</v>
      </c>
      <c r="E25" s="188">
        <v>0</v>
      </c>
      <c r="F25" s="188">
        <v>0</v>
      </c>
      <c r="G25" s="188">
        <v>0</v>
      </c>
    </row>
    <row r="26" spans="1:7" x14ac:dyDescent="0.25">
      <c r="A26" s="187" t="s">
        <v>445</v>
      </c>
      <c r="B26" s="188">
        <v>0</v>
      </c>
      <c r="C26" s="188">
        <v>0</v>
      </c>
      <c r="D26" s="188">
        <v>0</v>
      </c>
      <c r="E26" s="188">
        <v>0</v>
      </c>
      <c r="F26" s="188">
        <v>0</v>
      </c>
      <c r="G26" s="188">
        <v>0</v>
      </c>
    </row>
    <row r="27" spans="1:7" x14ac:dyDescent="0.25">
      <c r="A27" s="187" t="s">
        <v>444</v>
      </c>
      <c r="B27" s="188">
        <v>0</v>
      </c>
      <c r="C27" s="188">
        <v>0</v>
      </c>
      <c r="D27" s="188">
        <v>0</v>
      </c>
      <c r="E27" s="188">
        <v>0</v>
      </c>
      <c r="F27" s="188">
        <v>0</v>
      </c>
      <c r="G27" s="188">
        <v>0</v>
      </c>
    </row>
    <row r="28" spans="1:7" x14ac:dyDescent="0.25">
      <c r="A28" s="191"/>
      <c r="B28" s="191"/>
      <c r="C28" s="191"/>
      <c r="D28" s="191"/>
      <c r="E28" s="191"/>
      <c r="F28" s="191"/>
      <c r="G28" s="191"/>
    </row>
    <row r="29" spans="1:7" x14ac:dyDescent="0.25">
      <c r="A29" s="192" t="s">
        <v>530</v>
      </c>
      <c r="B29" s="194">
        <f t="shared" ref="B29:G29" si="2">B7+B18</f>
        <v>555318172.27999997</v>
      </c>
      <c r="C29" s="194">
        <f t="shared" si="2"/>
        <v>583084080.89400017</v>
      </c>
      <c r="D29" s="194">
        <f t="shared" si="2"/>
        <v>612238284.9387002</v>
      </c>
      <c r="E29" s="194">
        <f t="shared" si="2"/>
        <v>642850199.18563521</v>
      </c>
      <c r="F29" s="194">
        <f t="shared" si="2"/>
        <v>674992709.14491689</v>
      </c>
      <c r="G29" s="194">
        <f t="shared" si="2"/>
        <v>708742344.60216284</v>
      </c>
    </row>
    <row r="30" spans="1:7" x14ac:dyDescent="0.25">
      <c r="A30" s="195"/>
      <c r="B30" s="195"/>
      <c r="C30" s="195"/>
      <c r="D30" s="195"/>
      <c r="E30" s="195"/>
      <c r="F30" s="195"/>
      <c r="G30" s="195"/>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xr:uid="{00000000-0002-0000-0A00-000000000000}"/>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9"/>
  <sheetViews>
    <sheetView showGridLines="0" topLeftCell="A11" zoomScale="67" zoomScaleNormal="70" workbookViewId="0">
      <selection sqref="A1:G40"/>
    </sheetView>
  </sheetViews>
  <sheetFormatPr baseColWidth="10" defaultColWidth="11.42578125" defaultRowHeight="15" x14ac:dyDescent="0.25"/>
  <cols>
    <col min="1" max="1" width="84.5703125" bestFit="1" customWidth="1"/>
    <col min="2" max="2" width="22.7109375" customWidth="1"/>
    <col min="3" max="4" width="23.140625" customWidth="1"/>
    <col min="5" max="5" width="23" customWidth="1"/>
    <col min="6" max="7" width="23.4257812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221" t="s">
        <v>446</v>
      </c>
      <c r="B1" s="221"/>
      <c r="C1" s="221"/>
      <c r="D1" s="221"/>
      <c r="E1" s="221"/>
      <c r="F1" s="221"/>
      <c r="G1" s="221"/>
    </row>
    <row r="2" spans="1:7" x14ac:dyDescent="0.25">
      <c r="A2" s="117" t="str">
        <f>'Formato 1'!A2</f>
        <v>MUNICIPIO DE ACAMBARO, GTO.</v>
      </c>
      <c r="B2" s="118"/>
      <c r="C2" s="118"/>
      <c r="D2" s="118"/>
      <c r="E2" s="118"/>
      <c r="F2" s="118"/>
      <c r="G2" s="119"/>
    </row>
    <row r="3" spans="1:7" x14ac:dyDescent="0.25">
      <c r="A3" s="108" t="s">
        <v>447</v>
      </c>
      <c r="B3" s="109"/>
      <c r="C3" s="109"/>
      <c r="D3" s="109"/>
      <c r="E3" s="109"/>
      <c r="F3" s="109"/>
      <c r="G3" s="110"/>
    </row>
    <row r="4" spans="1:7" x14ac:dyDescent="0.25">
      <c r="A4" s="111" t="s">
        <v>2</v>
      </c>
      <c r="B4" s="112"/>
      <c r="C4" s="112"/>
      <c r="D4" s="112"/>
      <c r="E4" s="112"/>
      <c r="F4" s="112"/>
      <c r="G4" s="113"/>
    </row>
    <row r="5" spans="1:7" ht="32.25" x14ac:dyDescent="0.25">
      <c r="A5" s="123" t="s">
        <v>422</v>
      </c>
      <c r="B5" s="124">
        <v>2019</v>
      </c>
      <c r="C5" s="124">
        <v>2020</v>
      </c>
      <c r="D5" s="124">
        <v>2021</v>
      </c>
      <c r="E5" s="124">
        <v>2022</v>
      </c>
      <c r="F5" s="124">
        <v>2023</v>
      </c>
      <c r="G5" s="34" t="s">
        <v>545</v>
      </c>
    </row>
    <row r="6" spans="1:7" x14ac:dyDescent="0.25">
      <c r="A6" s="59" t="s">
        <v>423</v>
      </c>
      <c r="B6" s="35">
        <f t="shared" ref="B6:G6" si="0">SUM(B7:B18)</f>
        <v>187169545.24000004</v>
      </c>
      <c r="C6" s="35">
        <f t="shared" si="0"/>
        <v>197964446.47999999</v>
      </c>
      <c r="D6" s="35">
        <f t="shared" si="0"/>
        <v>193972437.97999999</v>
      </c>
      <c r="E6" s="35">
        <f t="shared" si="0"/>
        <v>137928167.95999998</v>
      </c>
      <c r="F6" s="35">
        <f t="shared" si="0"/>
        <v>340662624.80000001</v>
      </c>
      <c r="G6" s="35">
        <f t="shared" si="0"/>
        <v>92615372.889999986</v>
      </c>
    </row>
    <row r="7" spans="1:7" x14ac:dyDescent="0.25">
      <c r="A7" s="60" t="s">
        <v>500</v>
      </c>
      <c r="B7" s="188">
        <v>19490629.370000001</v>
      </c>
      <c r="C7" s="188">
        <v>20524883.969999999</v>
      </c>
      <c r="D7" s="188">
        <v>21528974.379999999</v>
      </c>
      <c r="E7" s="188">
        <v>24915485.109999999</v>
      </c>
      <c r="F7" s="188">
        <v>28329931.899999999</v>
      </c>
      <c r="G7" s="57">
        <v>23606278.68</v>
      </c>
    </row>
    <row r="8" spans="1:7" x14ac:dyDescent="0.25">
      <c r="A8" s="60" t="s">
        <v>501</v>
      </c>
      <c r="B8" s="188">
        <v>0</v>
      </c>
      <c r="C8" s="188">
        <v>0</v>
      </c>
      <c r="D8" s="188">
        <v>0</v>
      </c>
      <c r="E8" s="188">
        <v>0</v>
      </c>
      <c r="F8" s="188">
        <v>0</v>
      </c>
      <c r="G8" s="57">
        <v>0</v>
      </c>
    </row>
    <row r="9" spans="1:7" x14ac:dyDescent="0.25">
      <c r="A9" s="60" t="s">
        <v>502</v>
      </c>
      <c r="B9" s="188">
        <v>4056822.03</v>
      </c>
      <c r="C9" s="188">
        <v>4698790.16</v>
      </c>
      <c r="D9" s="188">
        <v>1633682.83</v>
      </c>
      <c r="E9" s="188">
        <v>218350</v>
      </c>
      <c r="F9" s="188">
        <v>4379617.5299999993</v>
      </c>
      <c r="G9" s="57">
        <v>739200</v>
      </c>
    </row>
    <row r="10" spans="1:7" x14ac:dyDescent="0.25">
      <c r="A10" s="60" t="s">
        <v>503</v>
      </c>
      <c r="B10" s="188">
        <v>5819274.2599999998</v>
      </c>
      <c r="C10" s="188">
        <v>6674554.0599999996</v>
      </c>
      <c r="D10" s="188">
        <v>9746274.6500000004</v>
      </c>
      <c r="E10" s="188">
        <v>5111137.9400000004</v>
      </c>
      <c r="F10" s="188">
        <v>9530581.1100000031</v>
      </c>
      <c r="G10" s="57">
        <v>2998657.69</v>
      </c>
    </row>
    <row r="11" spans="1:7" x14ac:dyDescent="0.25">
      <c r="A11" s="60" t="s">
        <v>504</v>
      </c>
      <c r="B11" s="188">
        <v>14157137.49</v>
      </c>
      <c r="C11" s="188">
        <v>12923195.23</v>
      </c>
      <c r="D11" s="188">
        <v>12523142.01</v>
      </c>
      <c r="E11" s="188">
        <v>5819297.5899999999</v>
      </c>
      <c r="F11" s="188">
        <v>15617254.870000003</v>
      </c>
      <c r="G11" s="57">
        <v>5321386.3899999997</v>
      </c>
    </row>
    <row r="12" spans="1:7" x14ac:dyDescent="0.25">
      <c r="A12" s="60" t="s">
        <v>505</v>
      </c>
      <c r="B12" s="188">
        <v>7947186.6100000003</v>
      </c>
      <c r="C12" s="188">
        <v>5952491.7699999996</v>
      </c>
      <c r="D12" s="188">
        <v>7432982.0499999998</v>
      </c>
      <c r="E12" s="188">
        <v>4238326.8600000003</v>
      </c>
      <c r="F12" s="188">
        <v>6028618.3700000001</v>
      </c>
      <c r="G12" s="57">
        <v>1500485.62</v>
      </c>
    </row>
    <row r="13" spans="1:7" ht="30" customHeight="1" x14ac:dyDescent="0.25">
      <c r="A13" s="61" t="s">
        <v>516</v>
      </c>
      <c r="B13" s="188">
        <v>365081</v>
      </c>
      <c r="C13" s="188">
        <v>0</v>
      </c>
      <c r="D13" s="188">
        <v>0</v>
      </c>
      <c r="E13" s="188">
        <v>0</v>
      </c>
      <c r="F13" s="188">
        <v>0</v>
      </c>
      <c r="G13" s="57">
        <v>0</v>
      </c>
    </row>
    <row r="14" spans="1:7" x14ac:dyDescent="0.25">
      <c r="A14" s="60" t="s">
        <v>506</v>
      </c>
      <c r="B14" s="188">
        <v>126411708.90000001</v>
      </c>
      <c r="C14" s="188">
        <v>134159862.7</v>
      </c>
      <c r="D14" s="188">
        <v>126181884</v>
      </c>
      <c r="E14" s="188">
        <v>96429988.700000003</v>
      </c>
      <c r="F14" s="188">
        <v>189727299.74000001</v>
      </c>
      <c r="G14" s="57">
        <v>43483983.729999997</v>
      </c>
    </row>
    <row r="15" spans="1:7" x14ac:dyDescent="0.25">
      <c r="A15" s="62" t="s">
        <v>507</v>
      </c>
      <c r="B15" s="188">
        <v>8921705.5800000001</v>
      </c>
      <c r="C15" s="188">
        <v>13030668.59</v>
      </c>
      <c r="D15" s="188">
        <v>14925498.060000001</v>
      </c>
      <c r="E15" s="188">
        <v>1195581.76</v>
      </c>
      <c r="F15" s="188">
        <v>2676704.3699999996</v>
      </c>
      <c r="G15" s="57">
        <v>641418.41</v>
      </c>
    </row>
    <row r="16" spans="1:7" x14ac:dyDescent="0.25">
      <c r="A16" s="60" t="s">
        <v>517</v>
      </c>
      <c r="B16" s="188">
        <v>0</v>
      </c>
      <c r="C16" s="188">
        <v>0</v>
      </c>
      <c r="D16" s="188">
        <v>0</v>
      </c>
      <c r="E16" s="188">
        <v>0</v>
      </c>
      <c r="F16" s="188">
        <v>84194999.849999994</v>
      </c>
      <c r="G16" s="57">
        <v>14219195.74</v>
      </c>
    </row>
    <row r="17" spans="1:7" x14ac:dyDescent="0.25">
      <c r="A17" s="60" t="s">
        <v>508</v>
      </c>
      <c r="B17" s="188">
        <v>0</v>
      </c>
      <c r="C17" s="188"/>
      <c r="D17" s="188">
        <v>0</v>
      </c>
      <c r="E17" s="188">
        <v>0</v>
      </c>
      <c r="F17" s="188">
        <v>425</v>
      </c>
      <c r="G17" s="57">
        <v>172</v>
      </c>
    </row>
    <row r="18" spans="1:7" x14ac:dyDescent="0.25">
      <c r="A18" s="60" t="s">
        <v>518</v>
      </c>
      <c r="B18" s="188">
        <v>0</v>
      </c>
      <c r="C18" s="188"/>
      <c r="D18" s="188">
        <v>0</v>
      </c>
      <c r="E18" s="188">
        <v>0</v>
      </c>
      <c r="F18" s="188">
        <v>177192.06</v>
      </c>
      <c r="G18" s="57">
        <v>104594.63</v>
      </c>
    </row>
    <row r="19" spans="1:7" x14ac:dyDescent="0.25">
      <c r="A19" s="57"/>
      <c r="B19" s="57"/>
      <c r="C19" s="57"/>
      <c r="D19" s="57"/>
      <c r="E19" s="57"/>
      <c r="F19" s="57"/>
      <c r="G19" s="57"/>
    </row>
    <row r="20" spans="1:7" x14ac:dyDescent="0.25">
      <c r="A20" s="63" t="s">
        <v>429</v>
      </c>
      <c r="B20" s="12">
        <f>SUM(B21:B25)</f>
        <v>171829938.38</v>
      </c>
      <c r="C20" s="12">
        <f t="shared" ref="C20:G20" si="1">SUM(C21:C25)</f>
        <v>184983474.5</v>
      </c>
      <c r="D20" s="12">
        <f t="shared" si="1"/>
        <v>160460901.61000001</v>
      </c>
      <c r="E20" s="12">
        <f t="shared" si="1"/>
        <v>85732915.069999993</v>
      </c>
      <c r="F20" s="12">
        <f t="shared" si="1"/>
        <v>175067683</v>
      </c>
      <c r="G20" s="12">
        <f t="shared" si="1"/>
        <v>47429155</v>
      </c>
    </row>
    <row r="21" spans="1:7" x14ac:dyDescent="0.25">
      <c r="A21" s="60" t="s">
        <v>509</v>
      </c>
      <c r="B21" s="188">
        <v>171827089.90000001</v>
      </c>
      <c r="C21" s="188">
        <v>184983474.5</v>
      </c>
      <c r="D21" s="188">
        <v>156750072.30000001</v>
      </c>
      <c r="E21" s="188">
        <v>82845810</v>
      </c>
      <c r="F21" s="188">
        <v>175067258</v>
      </c>
      <c r="G21" s="57">
        <v>47428983</v>
      </c>
    </row>
    <row r="22" spans="1:7" x14ac:dyDescent="0.25">
      <c r="A22" s="60" t="s">
        <v>510</v>
      </c>
      <c r="B22" s="188">
        <v>0</v>
      </c>
      <c r="C22" s="188">
        <v>0</v>
      </c>
      <c r="D22" s="188">
        <v>0</v>
      </c>
      <c r="E22" s="188">
        <v>2887105.07</v>
      </c>
      <c r="F22" s="188">
        <v>0</v>
      </c>
      <c r="G22" s="57">
        <v>0</v>
      </c>
    </row>
    <row r="23" spans="1:7" x14ac:dyDescent="0.25">
      <c r="A23" s="60" t="s">
        <v>511</v>
      </c>
      <c r="B23" s="188">
        <v>0</v>
      </c>
      <c r="C23" s="188">
        <v>0</v>
      </c>
      <c r="D23" s="188">
        <v>0</v>
      </c>
      <c r="E23" s="188">
        <v>0</v>
      </c>
      <c r="F23" s="188">
        <v>0</v>
      </c>
      <c r="G23" s="57">
        <v>0</v>
      </c>
    </row>
    <row r="24" spans="1:7" ht="45" customHeight="1" x14ac:dyDescent="0.25">
      <c r="A24" s="61" t="s">
        <v>519</v>
      </c>
      <c r="B24" s="188">
        <v>0</v>
      </c>
      <c r="C24" s="188">
        <v>0</v>
      </c>
      <c r="D24" s="188">
        <v>3710829.31</v>
      </c>
      <c r="E24" s="188">
        <v>0</v>
      </c>
      <c r="F24" s="188">
        <v>0</v>
      </c>
      <c r="G24" s="57">
        <v>0</v>
      </c>
    </row>
    <row r="25" spans="1:7" x14ac:dyDescent="0.25">
      <c r="A25" s="60" t="s">
        <v>512</v>
      </c>
      <c r="B25" s="188">
        <v>2848.48</v>
      </c>
      <c r="C25" s="188">
        <v>0</v>
      </c>
      <c r="D25" s="188">
        <v>0</v>
      </c>
      <c r="E25" s="188">
        <v>0</v>
      </c>
      <c r="F25" s="188">
        <v>425</v>
      </c>
      <c r="G25" s="57">
        <v>172</v>
      </c>
    </row>
    <row r="26" spans="1:7" x14ac:dyDescent="0.25">
      <c r="A26" s="42"/>
      <c r="B26" s="57"/>
      <c r="C26" s="57"/>
      <c r="D26" s="57"/>
      <c r="E26" s="57"/>
      <c r="F26" s="57"/>
      <c r="G26" s="57"/>
    </row>
    <row r="27" spans="1:7" x14ac:dyDescent="0.25">
      <c r="A27" s="3" t="s">
        <v>433</v>
      </c>
      <c r="B27" s="12">
        <f>B28</f>
        <v>0</v>
      </c>
      <c r="C27" s="12">
        <f>C28</f>
        <v>0</v>
      </c>
      <c r="D27" s="12">
        <f t="shared" ref="D27:G27" si="2">D28</f>
        <v>0</v>
      </c>
      <c r="E27" s="12">
        <f t="shared" si="2"/>
        <v>0</v>
      </c>
      <c r="F27" s="12">
        <f t="shared" si="2"/>
        <v>0</v>
      </c>
      <c r="G27" s="12">
        <f t="shared" si="2"/>
        <v>0</v>
      </c>
    </row>
    <row r="28" spans="1:7" x14ac:dyDescent="0.25">
      <c r="A28" s="55" t="s">
        <v>276</v>
      </c>
      <c r="B28" s="57">
        <v>0</v>
      </c>
      <c r="C28" s="57">
        <v>0</v>
      </c>
      <c r="D28" s="57">
        <v>0</v>
      </c>
      <c r="E28" s="57">
        <v>0</v>
      </c>
      <c r="F28" s="57">
        <v>0</v>
      </c>
      <c r="G28" s="57">
        <v>0</v>
      </c>
    </row>
    <row r="29" spans="1:7" x14ac:dyDescent="0.25">
      <c r="A29" s="42"/>
      <c r="B29" s="57"/>
      <c r="C29" s="57"/>
      <c r="D29" s="57"/>
      <c r="E29" s="57"/>
      <c r="F29" s="57"/>
      <c r="G29" s="57"/>
    </row>
    <row r="30" spans="1:7" x14ac:dyDescent="0.25">
      <c r="A30" s="3" t="s">
        <v>520</v>
      </c>
      <c r="B30" s="36">
        <f>B6+B20+B27</f>
        <v>358999483.62</v>
      </c>
      <c r="C30" s="36">
        <f t="shared" ref="C30:G30" si="3">C6+C20+C27</f>
        <v>382947920.98000002</v>
      </c>
      <c r="D30" s="36">
        <f t="shared" si="3"/>
        <v>354433339.59000003</v>
      </c>
      <c r="E30" s="36">
        <f t="shared" si="3"/>
        <v>223661083.02999997</v>
      </c>
      <c r="F30" s="36">
        <f t="shared" si="3"/>
        <v>515730307.80000001</v>
      </c>
      <c r="G30" s="36">
        <f t="shared" si="3"/>
        <v>140044527.88999999</v>
      </c>
    </row>
    <row r="31" spans="1:7" x14ac:dyDescent="0.25">
      <c r="A31" s="42"/>
      <c r="B31" s="57"/>
      <c r="C31" s="57"/>
      <c r="D31" s="57"/>
      <c r="E31" s="57"/>
      <c r="F31" s="57"/>
      <c r="G31" s="57"/>
    </row>
    <row r="32" spans="1:7" x14ac:dyDescent="0.25">
      <c r="A32" s="3" t="s">
        <v>278</v>
      </c>
      <c r="B32" s="12"/>
      <c r="C32" s="12"/>
      <c r="D32" s="12"/>
      <c r="E32" s="12"/>
      <c r="F32" s="12"/>
      <c r="G32" s="12"/>
    </row>
    <row r="33" spans="1:7" ht="45" customHeight="1" x14ac:dyDescent="0.25">
      <c r="A33" s="64" t="s">
        <v>435</v>
      </c>
      <c r="B33" s="57">
        <v>0</v>
      </c>
      <c r="C33" s="57">
        <v>0</v>
      </c>
      <c r="D33" s="57">
        <v>0</v>
      </c>
      <c r="E33" s="57">
        <v>0</v>
      </c>
      <c r="F33" s="57">
        <v>0</v>
      </c>
      <c r="G33" s="57">
        <v>0</v>
      </c>
    </row>
    <row r="34" spans="1:7" ht="45" customHeight="1" x14ac:dyDescent="0.25">
      <c r="A34" s="64" t="s">
        <v>448</v>
      </c>
      <c r="B34" s="57">
        <v>0</v>
      </c>
      <c r="C34" s="57">
        <v>0</v>
      </c>
      <c r="D34" s="57">
        <v>0</v>
      </c>
      <c r="E34" s="57">
        <v>0</v>
      </c>
      <c r="F34" s="57">
        <v>0</v>
      </c>
      <c r="G34" s="57">
        <v>0</v>
      </c>
    </row>
    <row r="35" spans="1:7" x14ac:dyDescent="0.25">
      <c r="A35" s="3" t="s">
        <v>449</v>
      </c>
      <c r="B35" s="12">
        <f>B33+B34</f>
        <v>0</v>
      </c>
      <c r="C35" s="12">
        <f t="shared" ref="C35:G35" si="4">C33+C34</f>
        <v>0</v>
      </c>
      <c r="D35" s="12">
        <f t="shared" si="4"/>
        <v>0</v>
      </c>
      <c r="E35" s="12">
        <f t="shared" si="4"/>
        <v>0</v>
      </c>
      <c r="F35" s="12">
        <f t="shared" si="4"/>
        <v>0</v>
      </c>
      <c r="G35" s="12">
        <f t="shared" si="4"/>
        <v>0</v>
      </c>
    </row>
    <row r="36" spans="1:7" ht="5.25" customHeight="1" x14ac:dyDescent="0.25">
      <c r="A36" s="52"/>
      <c r="B36" s="65"/>
      <c r="C36" s="65"/>
      <c r="D36" s="65"/>
      <c r="E36" s="65"/>
      <c r="F36" s="65"/>
      <c r="G36" s="65"/>
    </row>
    <row r="37" spans="1:7" x14ac:dyDescent="0.25">
      <c r="A37" s="58"/>
    </row>
    <row r="38" spans="1:7" x14ac:dyDescent="0.25">
      <c r="A38" s="220" t="s">
        <v>452</v>
      </c>
      <c r="B38" s="220"/>
      <c r="C38" s="220"/>
      <c r="D38" s="220"/>
      <c r="E38" s="220"/>
      <c r="F38" s="220"/>
      <c r="G38" s="220"/>
    </row>
    <row r="39" spans="1:7" x14ac:dyDescent="0.25">
      <c r="A39" s="220" t="s">
        <v>453</v>
      </c>
      <c r="B39" s="220"/>
      <c r="C39" s="220"/>
      <c r="D39" s="220"/>
      <c r="E39" s="220"/>
      <c r="F39" s="220"/>
      <c r="G39" s="220"/>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xr:uid="{00000000-0002-0000-0B00-000000000000}"/>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50" orientation="landscape" r:id="rId1"/>
  <ignoredErrors>
    <ignoredError sqref="B36:G36" formulaRange="1"/>
    <ignoredError sqref="C6:G6 B19:G20 B26:G27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showGridLines="0" zoomScale="70" zoomScaleNormal="70" workbookViewId="0">
      <selection sqref="A1:G32"/>
    </sheetView>
  </sheetViews>
  <sheetFormatPr baseColWidth="10" defaultColWidth="11.42578125" defaultRowHeight="15" x14ac:dyDescent="0.25"/>
  <cols>
    <col min="1" max="1" width="62.85546875" bestFit="1" customWidth="1"/>
    <col min="2" max="2" width="21.42578125" customWidth="1"/>
    <col min="3" max="3" width="23.85546875" customWidth="1"/>
    <col min="4" max="4" width="21.5703125" customWidth="1"/>
    <col min="5" max="5" width="21.85546875" customWidth="1"/>
    <col min="6" max="6" width="22.28515625" customWidth="1"/>
    <col min="7" max="7" width="22.8554687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221" t="s">
        <v>450</v>
      </c>
      <c r="B1" s="221"/>
      <c r="C1" s="221"/>
      <c r="D1" s="221"/>
      <c r="E1" s="221"/>
      <c r="F1" s="221"/>
      <c r="G1" s="221"/>
    </row>
    <row r="2" spans="1:7" x14ac:dyDescent="0.25">
      <c r="A2" s="117" t="str">
        <f>'Formato 1'!A2</f>
        <v>MUNICIPIO DE ACAMBARO, GTO.</v>
      </c>
      <c r="B2" s="118"/>
      <c r="C2" s="118"/>
      <c r="D2" s="118"/>
      <c r="E2" s="118"/>
      <c r="F2" s="118"/>
      <c r="G2" s="119"/>
    </row>
    <row r="3" spans="1:7" x14ac:dyDescent="0.25">
      <c r="A3" s="108" t="s">
        <v>451</v>
      </c>
      <c r="B3" s="109"/>
      <c r="C3" s="109"/>
      <c r="D3" s="109"/>
      <c r="E3" s="109"/>
      <c r="F3" s="109"/>
      <c r="G3" s="110"/>
    </row>
    <row r="4" spans="1:7" x14ac:dyDescent="0.25">
      <c r="A4" s="111" t="s">
        <v>2</v>
      </c>
      <c r="B4" s="112"/>
      <c r="C4" s="112"/>
      <c r="D4" s="112"/>
      <c r="E4" s="112"/>
      <c r="F4" s="112"/>
      <c r="G4" s="113"/>
    </row>
    <row r="5" spans="1:7" ht="48.75" customHeight="1" x14ac:dyDescent="0.25">
      <c r="A5" s="123" t="s">
        <v>422</v>
      </c>
      <c r="B5" s="124">
        <v>2019</v>
      </c>
      <c r="C5" s="124">
        <v>2020</v>
      </c>
      <c r="D5" s="124">
        <v>2021</v>
      </c>
      <c r="E5" s="124">
        <v>2022</v>
      </c>
      <c r="F5" s="124">
        <v>2023</v>
      </c>
      <c r="G5" s="34" t="s">
        <v>546</v>
      </c>
    </row>
    <row r="6" spans="1:7" x14ac:dyDescent="0.25">
      <c r="A6" s="27" t="s">
        <v>534</v>
      </c>
      <c r="B6" s="35">
        <f>SUM(B7:B15)</f>
        <v>163876795.00999999</v>
      </c>
      <c r="C6" s="35">
        <f>SUM(C7:C15)</f>
        <v>185739627.45999998</v>
      </c>
      <c r="D6" s="35">
        <f>SUM(D7:D15)</f>
        <v>191960133.59000003</v>
      </c>
      <c r="E6" s="35">
        <f>SUM(E7:E15)</f>
        <v>125666218.73</v>
      </c>
      <c r="F6" s="35">
        <f>SUM(F7:F15)</f>
        <v>301395690.52999997</v>
      </c>
      <c r="G6" s="35">
        <f t="shared" ref="G6" si="0">SUM(G7:G15)</f>
        <v>54415403.079999998</v>
      </c>
    </row>
    <row r="7" spans="1:7" x14ac:dyDescent="0.25">
      <c r="A7" s="55" t="s">
        <v>531</v>
      </c>
      <c r="B7" s="57">
        <v>107060063.59999999</v>
      </c>
      <c r="C7" s="57">
        <v>114280272.59999999</v>
      </c>
      <c r="D7" s="57">
        <v>115332655.2</v>
      </c>
      <c r="E7" s="57">
        <v>75559475.810000002</v>
      </c>
      <c r="F7" s="57">
        <v>136025625.16999993</v>
      </c>
      <c r="G7" s="57">
        <v>38641195.710000001</v>
      </c>
    </row>
    <row r="8" spans="1:7" x14ac:dyDescent="0.25">
      <c r="A8" s="55" t="s">
        <v>532</v>
      </c>
      <c r="B8" s="57">
        <v>9867493.9499999993</v>
      </c>
      <c r="C8" s="57">
        <v>11106572.66</v>
      </c>
      <c r="D8" s="57">
        <v>12174208.540000003</v>
      </c>
      <c r="E8" s="57">
        <v>5835816.46</v>
      </c>
      <c r="F8" s="57">
        <v>17201243.620000001</v>
      </c>
      <c r="G8" s="57">
        <v>3431591.12</v>
      </c>
    </row>
    <row r="9" spans="1:7" x14ac:dyDescent="0.25">
      <c r="A9" s="55" t="s">
        <v>439</v>
      </c>
      <c r="B9" s="57">
        <v>21744502.739999998</v>
      </c>
      <c r="C9" s="57">
        <v>18005075.390000001</v>
      </c>
      <c r="D9" s="57">
        <v>28795816.690000005</v>
      </c>
      <c r="E9" s="57">
        <v>28927400.309999999</v>
      </c>
      <c r="F9" s="57">
        <v>50102459.610000014</v>
      </c>
      <c r="G9" s="57">
        <v>3766540.61</v>
      </c>
    </row>
    <row r="10" spans="1:7" ht="30" customHeight="1" x14ac:dyDescent="0.25">
      <c r="A10" s="56" t="s">
        <v>440</v>
      </c>
      <c r="B10" s="57">
        <v>18087190.550000001</v>
      </c>
      <c r="C10" s="57">
        <v>28957034.09</v>
      </c>
      <c r="D10" s="57">
        <v>28747969.080000006</v>
      </c>
      <c r="E10" s="57">
        <v>9370916.3599999994</v>
      </c>
      <c r="F10" s="57">
        <v>38070958.149999991</v>
      </c>
      <c r="G10" s="57">
        <v>8549350.6400000006</v>
      </c>
    </row>
    <row r="11" spans="1:7" ht="30" customHeight="1" x14ac:dyDescent="0.25">
      <c r="A11" s="56" t="s">
        <v>533</v>
      </c>
      <c r="B11" s="57">
        <v>2486350.7599999998</v>
      </c>
      <c r="C11" s="57">
        <v>2597667.34</v>
      </c>
      <c r="D11" s="57">
        <v>429285.65</v>
      </c>
      <c r="E11" s="57">
        <v>311620</v>
      </c>
      <c r="F11" s="57">
        <v>15632024.890000001</v>
      </c>
      <c r="G11" s="57">
        <v>26725</v>
      </c>
    </row>
    <row r="12" spans="1:7" x14ac:dyDescent="0.25">
      <c r="A12" s="55" t="s">
        <v>441</v>
      </c>
      <c r="B12" s="57">
        <v>4431193.41</v>
      </c>
      <c r="C12" s="57">
        <v>10220681.98</v>
      </c>
      <c r="D12" s="57">
        <v>6370687.3299999991</v>
      </c>
      <c r="E12" s="57">
        <v>1373557.29</v>
      </c>
      <c r="F12" s="57">
        <v>42293907.120000005</v>
      </c>
      <c r="G12" s="57">
        <v>0</v>
      </c>
    </row>
    <row r="13" spans="1:7" ht="30" customHeight="1" x14ac:dyDescent="0.25">
      <c r="A13" s="56" t="s">
        <v>442</v>
      </c>
      <c r="B13" s="57">
        <v>0</v>
      </c>
      <c r="C13" s="57">
        <v>0</v>
      </c>
      <c r="D13" s="57">
        <v>0</v>
      </c>
      <c r="E13" s="57">
        <v>0</v>
      </c>
      <c r="F13" s="57">
        <v>0</v>
      </c>
      <c r="G13" s="57">
        <v>0</v>
      </c>
    </row>
    <row r="14" spans="1:7" x14ac:dyDescent="0.25">
      <c r="A14" s="55" t="s">
        <v>443</v>
      </c>
      <c r="B14" s="57">
        <v>200000</v>
      </c>
      <c r="C14" s="57">
        <v>200000</v>
      </c>
      <c r="D14" s="57">
        <v>0</v>
      </c>
      <c r="E14" s="57">
        <v>0</v>
      </c>
      <c r="F14" s="57">
        <v>2063671.97</v>
      </c>
      <c r="G14" s="57">
        <v>0</v>
      </c>
    </row>
    <row r="15" spans="1:7" x14ac:dyDescent="0.25">
      <c r="A15" s="55" t="s">
        <v>444</v>
      </c>
      <c r="B15" s="57">
        <v>0</v>
      </c>
      <c r="C15" s="57">
        <v>372323.4</v>
      </c>
      <c r="D15" s="57">
        <v>109511.1</v>
      </c>
      <c r="E15" s="57">
        <v>4287432.5</v>
      </c>
      <c r="F15" s="57">
        <v>5800</v>
      </c>
      <c r="G15" s="57">
        <v>0</v>
      </c>
    </row>
    <row r="16" spans="1:7" x14ac:dyDescent="0.25">
      <c r="A16" s="42"/>
      <c r="B16" s="42"/>
      <c r="C16" s="42"/>
      <c r="D16" s="42"/>
      <c r="E16" s="42"/>
      <c r="F16" s="42"/>
      <c r="G16" s="42"/>
    </row>
    <row r="17" spans="1:7" x14ac:dyDescent="0.25">
      <c r="A17" s="3" t="s">
        <v>529</v>
      </c>
      <c r="B17" s="12">
        <f>SUM(B18:B26)</f>
        <v>168288347.47</v>
      </c>
      <c r="C17" s="12">
        <f t="shared" ref="C17:G17" si="1">SUM(C18:C26)</f>
        <v>148144733.48999998</v>
      </c>
      <c r="D17" s="12">
        <f t="shared" si="1"/>
        <v>234716654.11999995</v>
      </c>
      <c r="E17" s="12">
        <f t="shared" si="1"/>
        <v>11644082.619999999</v>
      </c>
      <c r="F17" s="12">
        <f t="shared" si="1"/>
        <v>209379024.05000001</v>
      </c>
      <c r="G17" s="12">
        <f t="shared" si="1"/>
        <v>79310985.210000008</v>
      </c>
    </row>
    <row r="18" spans="1:7" x14ac:dyDescent="0.25">
      <c r="A18" s="55" t="s">
        <v>531</v>
      </c>
      <c r="B18" s="57">
        <v>32112417.890000001</v>
      </c>
      <c r="C18" s="57">
        <v>22668898.379999999</v>
      </c>
      <c r="D18" s="57">
        <v>24920158.189999998</v>
      </c>
      <c r="E18" s="57">
        <v>567578.21</v>
      </c>
      <c r="F18" s="57">
        <v>31854160.860000007</v>
      </c>
      <c r="G18" s="57">
        <v>2117892.77</v>
      </c>
    </row>
    <row r="19" spans="1:7" x14ac:dyDescent="0.25">
      <c r="A19" s="55" t="s">
        <v>532</v>
      </c>
      <c r="B19" s="57">
        <v>6232913.75</v>
      </c>
      <c r="C19" s="57">
        <v>5860054.9500000002</v>
      </c>
      <c r="D19" s="57">
        <v>4689781.26</v>
      </c>
      <c r="E19" s="57">
        <v>0</v>
      </c>
      <c r="F19" s="57">
        <v>2185325.8400000003</v>
      </c>
      <c r="G19" s="57">
        <v>46234</v>
      </c>
    </row>
    <row r="20" spans="1:7" x14ac:dyDescent="0.25">
      <c r="A20" s="55" t="s">
        <v>439</v>
      </c>
      <c r="B20" s="57">
        <v>53437961.079999998</v>
      </c>
      <c r="C20" s="57">
        <v>52965354.390000001</v>
      </c>
      <c r="D20" s="57">
        <v>43474814.160000004</v>
      </c>
      <c r="E20" s="57">
        <v>90</v>
      </c>
      <c r="F20" s="57">
        <v>60512622.63000001</v>
      </c>
      <c r="G20" s="57">
        <v>11974834.880000001</v>
      </c>
    </row>
    <row r="21" spans="1:7" ht="30" customHeight="1" x14ac:dyDescent="0.25">
      <c r="A21" s="56" t="s">
        <v>440</v>
      </c>
      <c r="B21" s="57">
        <v>9051671.5299999993</v>
      </c>
      <c r="C21" s="57">
        <v>6826180.3600000003</v>
      </c>
      <c r="D21" s="57">
        <v>11154658.530000007</v>
      </c>
      <c r="E21" s="57">
        <v>0</v>
      </c>
      <c r="F21" s="57">
        <v>12366494.730000002</v>
      </c>
      <c r="G21" s="57">
        <v>2585325.73</v>
      </c>
    </row>
    <row r="22" spans="1:7" x14ac:dyDescent="0.25">
      <c r="A22" s="55" t="s">
        <v>533</v>
      </c>
      <c r="B22" s="57">
        <v>7074701.7199999997</v>
      </c>
      <c r="C22" s="57">
        <v>10876036.279999999</v>
      </c>
      <c r="D22" s="57">
        <v>13475011.740000002</v>
      </c>
      <c r="E22" s="57">
        <v>0</v>
      </c>
      <c r="F22" s="57">
        <v>8519273.9600000009</v>
      </c>
      <c r="G22" s="57">
        <v>3014000</v>
      </c>
    </row>
    <row r="23" spans="1:7" x14ac:dyDescent="0.25">
      <c r="A23" s="55" t="s">
        <v>441</v>
      </c>
      <c r="B23" s="57">
        <v>57044034.259999998</v>
      </c>
      <c r="C23" s="57">
        <v>45722947.210000001</v>
      </c>
      <c r="D23" s="57">
        <v>136748117.03999996</v>
      </c>
      <c r="E23" s="57">
        <v>10982408.939999999</v>
      </c>
      <c r="F23" s="57">
        <v>93469693.920000002</v>
      </c>
      <c r="G23" s="57">
        <v>59572697.829999998</v>
      </c>
    </row>
    <row r="24" spans="1:7" x14ac:dyDescent="0.25">
      <c r="A24" s="55" t="s">
        <v>442</v>
      </c>
      <c r="B24" s="57">
        <v>0</v>
      </c>
      <c r="C24" s="57">
        <v>0</v>
      </c>
      <c r="D24" s="57">
        <v>0</v>
      </c>
      <c r="E24" s="57">
        <v>0</v>
      </c>
      <c r="F24" s="57">
        <v>0</v>
      </c>
      <c r="G24" s="57">
        <v>0</v>
      </c>
    </row>
    <row r="25" spans="1:7" x14ac:dyDescent="0.25">
      <c r="A25" s="55" t="s">
        <v>445</v>
      </c>
      <c r="B25" s="57">
        <v>3334647.24</v>
      </c>
      <c r="C25" s="57">
        <v>3225261.92</v>
      </c>
      <c r="D25" s="57">
        <v>254113.19999999998</v>
      </c>
      <c r="E25" s="57">
        <v>94005.47</v>
      </c>
      <c r="F25" s="57">
        <v>471452.11</v>
      </c>
      <c r="G25" s="57">
        <v>0</v>
      </c>
    </row>
    <row r="26" spans="1:7" x14ac:dyDescent="0.25">
      <c r="A26" s="55" t="s">
        <v>444</v>
      </c>
      <c r="B26" s="57">
        <v>0</v>
      </c>
      <c r="C26" s="57"/>
      <c r="D26" s="57">
        <v>0</v>
      </c>
      <c r="E26" s="57">
        <v>0</v>
      </c>
      <c r="F26" s="57">
        <v>0</v>
      </c>
      <c r="G26" s="57">
        <v>0</v>
      </c>
    </row>
    <row r="27" spans="1:7" x14ac:dyDescent="0.25">
      <c r="A27" s="42"/>
      <c r="B27" s="42"/>
      <c r="C27" s="42"/>
      <c r="D27" s="42"/>
      <c r="E27" s="42"/>
      <c r="F27" s="42"/>
      <c r="G27" s="42"/>
    </row>
    <row r="28" spans="1:7" x14ac:dyDescent="0.25">
      <c r="A28" s="3" t="s">
        <v>535</v>
      </c>
      <c r="B28" s="36">
        <f>B6+B17</f>
        <v>332165142.48000002</v>
      </c>
      <c r="C28" s="36">
        <f t="shared" ref="C28:G28" si="2">C6+C17</f>
        <v>333884360.94999993</v>
      </c>
      <c r="D28" s="36">
        <f t="shared" si="2"/>
        <v>426676787.70999998</v>
      </c>
      <c r="E28" s="36">
        <f t="shared" si="2"/>
        <v>137310301.34999999</v>
      </c>
      <c r="F28" s="36">
        <f t="shared" si="2"/>
        <v>510774714.57999998</v>
      </c>
      <c r="G28" s="36">
        <f t="shared" si="2"/>
        <v>133726388.29000001</v>
      </c>
    </row>
    <row r="29" spans="1:7" x14ac:dyDescent="0.25">
      <c r="A29" s="52"/>
      <c r="B29" s="52"/>
      <c r="C29" s="52"/>
      <c r="D29" s="52"/>
      <c r="E29" s="52"/>
      <c r="F29" s="52"/>
      <c r="G29" s="52"/>
    </row>
    <row r="30" spans="1:7" x14ac:dyDescent="0.25">
      <c r="A30" s="58"/>
    </row>
    <row r="31" spans="1:7" x14ac:dyDescent="0.25">
      <c r="A31" s="220" t="s">
        <v>452</v>
      </c>
      <c r="B31" s="220"/>
      <c r="C31" s="220"/>
      <c r="D31" s="220"/>
      <c r="E31" s="220"/>
      <c r="F31" s="220"/>
      <c r="G31" s="220"/>
    </row>
    <row r="32" spans="1:7" x14ac:dyDescent="0.25">
      <c r="A32" s="220" t="s">
        <v>453</v>
      </c>
      <c r="B32" s="220"/>
      <c r="C32" s="220"/>
      <c r="D32" s="220"/>
      <c r="E32" s="220"/>
      <c r="F32" s="220"/>
      <c r="G32" s="220"/>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xr:uid="{00000000-0002-0000-0C00-000000000000}">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xr:uid="{00000000-0002-0000-0C00-000001000000}"/>
  </dataValidations>
  <pageMargins left="0.70866141732283472" right="0" top="0.94488188976377963" bottom="0.74803149606299213" header="0.31496062992125984" footer="0.31496062992125984"/>
  <pageSetup scale="50" orientation="landscape" r:id="rId1"/>
  <ignoredErrors>
    <ignoredError sqref="C6:G6 B16:G17 B27:G2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tabSelected="1" zoomScale="71" zoomScaleNormal="65" workbookViewId="0">
      <selection sqref="A1:F67"/>
    </sheetView>
  </sheetViews>
  <sheetFormatPr baseColWidth="10" defaultColWidth="65" defaultRowHeight="20.100000000000001" customHeight="1" x14ac:dyDescent="0.25"/>
  <cols>
    <col min="1" max="1" width="60.5703125" style="54" customWidth="1"/>
    <col min="2" max="2" width="23.5703125" style="54" customWidth="1"/>
    <col min="3" max="3" width="18.42578125" style="54" customWidth="1"/>
    <col min="4" max="4" width="17.42578125" style="54" customWidth="1"/>
    <col min="5" max="5" width="19.7109375" style="54" customWidth="1"/>
    <col min="6" max="6" width="23.140625" style="54" bestFit="1" customWidth="1"/>
    <col min="7" max="211" width="65" style="54"/>
    <col min="212" max="212" width="60.5703125" style="54" customWidth="1"/>
    <col min="213" max="213" width="23.5703125" style="54" customWidth="1"/>
    <col min="214" max="214" width="18.42578125" style="54" customWidth="1"/>
    <col min="215" max="215" width="17.42578125" style="54" customWidth="1"/>
    <col min="216" max="216" width="19.7109375" style="54" customWidth="1"/>
    <col min="217" max="217" width="19.140625" style="54" customWidth="1"/>
    <col min="218" max="218" width="37.28515625" style="54" bestFit="1" customWidth="1"/>
    <col min="219" max="467" width="65" style="54"/>
    <col min="468" max="468" width="60.5703125" style="54" customWidth="1"/>
    <col min="469" max="469" width="23.5703125" style="54" customWidth="1"/>
    <col min="470" max="470" width="18.42578125" style="54" customWidth="1"/>
    <col min="471" max="471" width="17.42578125" style="54" customWidth="1"/>
    <col min="472" max="472" width="19.7109375" style="54" customWidth="1"/>
    <col min="473" max="473" width="19.140625" style="54" customWidth="1"/>
    <col min="474" max="474" width="37.28515625" style="54" bestFit="1" customWidth="1"/>
    <col min="475" max="723" width="65" style="54"/>
    <col min="724" max="724" width="60.5703125" style="54" customWidth="1"/>
    <col min="725" max="725" width="23.5703125" style="54" customWidth="1"/>
    <col min="726" max="726" width="18.42578125" style="54" customWidth="1"/>
    <col min="727" max="727" width="17.42578125" style="54" customWidth="1"/>
    <col min="728" max="728" width="19.7109375" style="54" customWidth="1"/>
    <col min="729" max="729" width="19.140625" style="54" customWidth="1"/>
    <col min="730" max="730" width="37.28515625" style="54" bestFit="1" customWidth="1"/>
    <col min="731" max="979" width="65" style="54"/>
    <col min="980" max="980" width="60.5703125" style="54" customWidth="1"/>
    <col min="981" max="981" width="23.5703125" style="54" customWidth="1"/>
    <col min="982" max="982" width="18.42578125" style="54" customWidth="1"/>
    <col min="983" max="983" width="17.42578125" style="54" customWidth="1"/>
    <col min="984" max="984" width="19.7109375" style="54" customWidth="1"/>
    <col min="985" max="985" width="19.140625" style="54" customWidth="1"/>
    <col min="986" max="986" width="37.28515625" style="54" bestFit="1" customWidth="1"/>
    <col min="987" max="1235" width="65" style="54"/>
    <col min="1236" max="1236" width="60.5703125" style="54" customWidth="1"/>
    <col min="1237" max="1237" width="23.5703125" style="54" customWidth="1"/>
    <col min="1238" max="1238" width="18.42578125" style="54" customWidth="1"/>
    <col min="1239" max="1239" width="17.42578125" style="54" customWidth="1"/>
    <col min="1240" max="1240" width="19.7109375" style="54" customWidth="1"/>
    <col min="1241" max="1241" width="19.140625" style="54" customWidth="1"/>
    <col min="1242" max="1242" width="37.28515625" style="54" bestFit="1" customWidth="1"/>
    <col min="1243" max="1491" width="65" style="54"/>
    <col min="1492" max="1492" width="60.5703125" style="54" customWidth="1"/>
    <col min="1493" max="1493" width="23.5703125" style="54" customWidth="1"/>
    <col min="1494" max="1494" width="18.42578125" style="54" customWidth="1"/>
    <col min="1495" max="1495" width="17.42578125" style="54" customWidth="1"/>
    <col min="1496" max="1496" width="19.7109375" style="54" customWidth="1"/>
    <col min="1497" max="1497" width="19.140625" style="54" customWidth="1"/>
    <col min="1498" max="1498" width="37.28515625" style="54" bestFit="1" customWidth="1"/>
    <col min="1499" max="1747" width="65" style="54"/>
    <col min="1748" max="1748" width="60.5703125" style="54" customWidth="1"/>
    <col min="1749" max="1749" width="23.5703125" style="54" customWidth="1"/>
    <col min="1750" max="1750" width="18.42578125" style="54" customWidth="1"/>
    <col min="1751" max="1751" width="17.42578125" style="54" customWidth="1"/>
    <col min="1752" max="1752" width="19.7109375" style="54" customWidth="1"/>
    <col min="1753" max="1753" width="19.140625" style="54" customWidth="1"/>
    <col min="1754" max="1754" width="37.28515625" style="54" bestFit="1" customWidth="1"/>
    <col min="1755" max="2003" width="65" style="54"/>
    <col min="2004" max="2004" width="60.5703125" style="54" customWidth="1"/>
    <col min="2005" max="2005" width="23.5703125" style="54" customWidth="1"/>
    <col min="2006" max="2006" width="18.42578125" style="54" customWidth="1"/>
    <col min="2007" max="2007" width="17.42578125" style="54" customWidth="1"/>
    <col min="2008" max="2008" width="19.7109375" style="54" customWidth="1"/>
    <col min="2009" max="2009" width="19.140625" style="54" customWidth="1"/>
    <col min="2010" max="2010" width="37.28515625" style="54" bestFit="1" customWidth="1"/>
    <col min="2011" max="2259" width="65" style="54"/>
    <col min="2260" max="2260" width="60.5703125" style="54" customWidth="1"/>
    <col min="2261" max="2261" width="23.5703125" style="54" customWidth="1"/>
    <col min="2262" max="2262" width="18.42578125" style="54" customWidth="1"/>
    <col min="2263" max="2263" width="17.42578125" style="54" customWidth="1"/>
    <col min="2264" max="2264" width="19.7109375" style="54" customWidth="1"/>
    <col min="2265" max="2265" width="19.140625" style="54" customWidth="1"/>
    <col min="2266" max="2266" width="37.28515625" style="54" bestFit="1" customWidth="1"/>
    <col min="2267" max="2515" width="65" style="54"/>
    <col min="2516" max="2516" width="60.5703125" style="54" customWidth="1"/>
    <col min="2517" max="2517" width="23.5703125" style="54" customWidth="1"/>
    <col min="2518" max="2518" width="18.42578125" style="54" customWidth="1"/>
    <col min="2519" max="2519" width="17.42578125" style="54" customWidth="1"/>
    <col min="2520" max="2520" width="19.7109375" style="54" customWidth="1"/>
    <col min="2521" max="2521" width="19.140625" style="54" customWidth="1"/>
    <col min="2522" max="2522" width="37.28515625" style="54" bestFit="1" customWidth="1"/>
    <col min="2523" max="2771" width="65" style="54"/>
    <col min="2772" max="2772" width="60.5703125" style="54" customWidth="1"/>
    <col min="2773" max="2773" width="23.5703125" style="54" customWidth="1"/>
    <col min="2774" max="2774" width="18.42578125" style="54" customWidth="1"/>
    <col min="2775" max="2775" width="17.42578125" style="54" customWidth="1"/>
    <col min="2776" max="2776" width="19.7109375" style="54" customWidth="1"/>
    <col min="2777" max="2777" width="19.140625" style="54" customWidth="1"/>
    <col min="2778" max="2778" width="37.28515625" style="54" bestFit="1" customWidth="1"/>
    <col min="2779" max="3027" width="65" style="54"/>
    <col min="3028" max="3028" width="60.5703125" style="54" customWidth="1"/>
    <col min="3029" max="3029" width="23.5703125" style="54" customWidth="1"/>
    <col min="3030" max="3030" width="18.42578125" style="54" customWidth="1"/>
    <col min="3031" max="3031" width="17.42578125" style="54" customWidth="1"/>
    <col min="3032" max="3032" width="19.7109375" style="54" customWidth="1"/>
    <col min="3033" max="3033" width="19.140625" style="54" customWidth="1"/>
    <col min="3034" max="3034" width="37.28515625" style="54" bestFit="1" customWidth="1"/>
    <col min="3035" max="3283" width="65" style="54"/>
    <col min="3284" max="3284" width="60.5703125" style="54" customWidth="1"/>
    <col min="3285" max="3285" width="23.5703125" style="54" customWidth="1"/>
    <col min="3286" max="3286" width="18.42578125" style="54" customWidth="1"/>
    <col min="3287" max="3287" width="17.42578125" style="54" customWidth="1"/>
    <col min="3288" max="3288" width="19.7109375" style="54" customWidth="1"/>
    <col min="3289" max="3289" width="19.140625" style="54" customWidth="1"/>
    <col min="3290" max="3290" width="37.28515625" style="54" bestFit="1" customWidth="1"/>
    <col min="3291" max="3539" width="65" style="54"/>
    <col min="3540" max="3540" width="60.5703125" style="54" customWidth="1"/>
    <col min="3541" max="3541" width="23.5703125" style="54" customWidth="1"/>
    <col min="3542" max="3542" width="18.42578125" style="54" customWidth="1"/>
    <col min="3543" max="3543" width="17.42578125" style="54" customWidth="1"/>
    <col min="3544" max="3544" width="19.7109375" style="54" customWidth="1"/>
    <col min="3545" max="3545" width="19.140625" style="54" customWidth="1"/>
    <col min="3546" max="3546" width="37.28515625" style="54" bestFit="1" customWidth="1"/>
    <col min="3547" max="3795" width="65" style="54"/>
    <col min="3796" max="3796" width="60.5703125" style="54" customWidth="1"/>
    <col min="3797" max="3797" width="23.5703125" style="54" customWidth="1"/>
    <col min="3798" max="3798" width="18.42578125" style="54" customWidth="1"/>
    <col min="3799" max="3799" width="17.42578125" style="54" customWidth="1"/>
    <col min="3800" max="3800" width="19.7109375" style="54" customWidth="1"/>
    <col min="3801" max="3801" width="19.140625" style="54" customWidth="1"/>
    <col min="3802" max="3802" width="37.28515625" style="54" bestFit="1" customWidth="1"/>
    <col min="3803" max="4051" width="65" style="54"/>
    <col min="4052" max="4052" width="60.5703125" style="54" customWidth="1"/>
    <col min="4053" max="4053" width="23.5703125" style="54" customWidth="1"/>
    <col min="4054" max="4054" width="18.42578125" style="54" customWidth="1"/>
    <col min="4055" max="4055" width="17.42578125" style="54" customWidth="1"/>
    <col min="4056" max="4056" width="19.7109375" style="54" customWidth="1"/>
    <col min="4057" max="4057" width="19.140625" style="54" customWidth="1"/>
    <col min="4058" max="4058" width="37.28515625" style="54" bestFit="1" customWidth="1"/>
    <col min="4059" max="4307" width="65" style="54"/>
    <col min="4308" max="4308" width="60.5703125" style="54" customWidth="1"/>
    <col min="4309" max="4309" width="23.5703125" style="54" customWidth="1"/>
    <col min="4310" max="4310" width="18.42578125" style="54" customWidth="1"/>
    <col min="4311" max="4311" width="17.42578125" style="54" customWidth="1"/>
    <col min="4312" max="4312" width="19.7109375" style="54" customWidth="1"/>
    <col min="4313" max="4313" width="19.140625" style="54" customWidth="1"/>
    <col min="4314" max="4314" width="37.28515625" style="54" bestFit="1" customWidth="1"/>
    <col min="4315" max="4563" width="65" style="54"/>
    <col min="4564" max="4564" width="60.5703125" style="54" customWidth="1"/>
    <col min="4565" max="4565" width="23.5703125" style="54" customWidth="1"/>
    <col min="4566" max="4566" width="18.42578125" style="54" customWidth="1"/>
    <col min="4567" max="4567" width="17.42578125" style="54" customWidth="1"/>
    <col min="4568" max="4568" width="19.7109375" style="54" customWidth="1"/>
    <col min="4569" max="4569" width="19.140625" style="54" customWidth="1"/>
    <col min="4570" max="4570" width="37.28515625" style="54" bestFit="1" customWidth="1"/>
    <col min="4571" max="4819" width="65" style="54"/>
    <col min="4820" max="4820" width="60.5703125" style="54" customWidth="1"/>
    <col min="4821" max="4821" width="23.5703125" style="54" customWidth="1"/>
    <col min="4822" max="4822" width="18.42578125" style="54" customWidth="1"/>
    <col min="4823" max="4823" width="17.42578125" style="54" customWidth="1"/>
    <col min="4824" max="4824" width="19.7109375" style="54" customWidth="1"/>
    <col min="4825" max="4825" width="19.140625" style="54" customWidth="1"/>
    <col min="4826" max="4826" width="37.28515625" style="54" bestFit="1" customWidth="1"/>
    <col min="4827" max="5075" width="65" style="54"/>
    <col min="5076" max="5076" width="60.5703125" style="54" customWidth="1"/>
    <col min="5077" max="5077" width="23.5703125" style="54" customWidth="1"/>
    <col min="5078" max="5078" width="18.42578125" style="54" customWidth="1"/>
    <col min="5079" max="5079" width="17.42578125" style="54" customWidth="1"/>
    <col min="5080" max="5080" width="19.7109375" style="54" customWidth="1"/>
    <col min="5081" max="5081" width="19.140625" style="54" customWidth="1"/>
    <col min="5082" max="5082" width="37.28515625" style="54" bestFit="1" customWidth="1"/>
    <col min="5083" max="5331" width="65" style="54"/>
    <col min="5332" max="5332" width="60.5703125" style="54" customWidth="1"/>
    <col min="5333" max="5333" width="23.5703125" style="54" customWidth="1"/>
    <col min="5334" max="5334" width="18.42578125" style="54" customWidth="1"/>
    <col min="5335" max="5335" width="17.42578125" style="54" customWidth="1"/>
    <col min="5336" max="5336" width="19.7109375" style="54" customWidth="1"/>
    <col min="5337" max="5337" width="19.140625" style="54" customWidth="1"/>
    <col min="5338" max="5338" width="37.28515625" style="54" bestFit="1" customWidth="1"/>
    <col min="5339" max="5587" width="65" style="54"/>
    <col min="5588" max="5588" width="60.5703125" style="54" customWidth="1"/>
    <col min="5589" max="5589" width="23.5703125" style="54" customWidth="1"/>
    <col min="5590" max="5590" width="18.42578125" style="54" customWidth="1"/>
    <col min="5591" max="5591" width="17.42578125" style="54" customWidth="1"/>
    <col min="5592" max="5592" width="19.7109375" style="54" customWidth="1"/>
    <col min="5593" max="5593" width="19.140625" style="54" customWidth="1"/>
    <col min="5594" max="5594" width="37.28515625" style="54" bestFit="1" customWidth="1"/>
    <col min="5595" max="5843" width="65" style="54"/>
    <col min="5844" max="5844" width="60.5703125" style="54" customWidth="1"/>
    <col min="5845" max="5845" width="23.5703125" style="54" customWidth="1"/>
    <col min="5846" max="5846" width="18.42578125" style="54" customWidth="1"/>
    <col min="5847" max="5847" width="17.42578125" style="54" customWidth="1"/>
    <col min="5848" max="5848" width="19.7109375" style="54" customWidth="1"/>
    <col min="5849" max="5849" width="19.140625" style="54" customWidth="1"/>
    <col min="5850" max="5850" width="37.28515625" style="54" bestFit="1" customWidth="1"/>
    <col min="5851" max="6099" width="65" style="54"/>
    <col min="6100" max="6100" width="60.5703125" style="54" customWidth="1"/>
    <col min="6101" max="6101" width="23.5703125" style="54" customWidth="1"/>
    <col min="6102" max="6102" width="18.42578125" style="54" customWidth="1"/>
    <col min="6103" max="6103" width="17.42578125" style="54" customWidth="1"/>
    <col min="6104" max="6104" width="19.7109375" style="54" customWidth="1"/>
    <col min="6105" max="6105" width="19.140625" style="54" customWidth="1"/>
    <col min="6106" max="6106" width="37.28515625" style="54" bestFit="1" customWidth="1"/>
    <col min="6107" max="6355" width="65" style="54"/>
    <col min="6356" max="6356" width="60.5703125" style="54" customWidth="1"/>
    <col min="6357" max="6357" width="23.5703125" style="54" customWidth="1"/>
    <col min="6358" max="6358" width="18.42578125" style="54" customWidth="1"/>
    <col min="6359" max="6359" width="17.42578125" style="54" customWidth="1"/>
    <col min="6360" max="6360" width="19.7109375" style="54" customWidth="1"/>
    <col min="6361" max="6361" width="19.140625" style="54" customWidth="1"/>
    <col min="6362" max="6362" width="37.28515625" style="54" bestFit="1" customWidth="1"/>
    <col min="6363" max="6611" width="65" style="54"/>
    <col min="6612" max="6612" width="60.5703125" style="54" customWidth="1"/>
    <col min="6613" max="6613" width="23.5703125" style="54" customWidth="1"/>
    <col min="6614" max="6614" width="18.42578125" style="54" customWidth="1"/>
    <col min="6615" max="6615" width="17.42578125" style="54" customWidth="1"/>
    <col min="6616" max="6616" width="19.7109375" style="54" customWidth="1"/>
    <col min="6617" max="6617" width="19.140625" style="54" customWidth="1"/>
    <col min="6618" max="6618" width="37.28515625" style="54" bestFit="1" customWidth="1"/>
    <col min="6619" max="6867" width="65" style="54"/>
    <col min="6868" max="6868" width="60.5703125" style="54" customWidth="1"/>
    <col min="6869" max="6869" width="23.5703125" style="54" customWidth="1"/>
    <col min="6870" max="6870" width="18.42578125" style="54" customWidth="1"/>
    <col min="6871" max="6871" width="17.42578125" style="54" customWidth="1"/>
    <col min="6872" max="6872" width="19.7109375" style="54" customWidth="1"/>
    <col min="6873" max="6873" width="19.140625" style="54" customWidth="1"/>
    <col min="6874" max="6874" width="37.28515625" style="54" bestFit="1" customWidth="1"/>
    <col min="6875" max="7123" width="65" style="54"/>
    <col min="7124" max="7124" width="60.5703125" style="54" customWidth="1"/>
    <col min="7125" max="7125" width="23.5703125" style="54" customWidth="1"/>
    <col min="7126" max="7126" width="18.42578125" style="54" customWidth="1"/>
    <col min="7127" max="7127" width="17.42578125" style="54" customWidth="1"/>
    <col min="7128" max="7128" width="19.7109375" style="54" customWidth="1"/>
    <col min="7129" max="7129" width="19.140625" style="54" customWidth="1"/>
    <col min="7130" max="7130" width="37.28515625" style="54" bestFit="1" customWidth="1"/>
    <col min="7131" max="7379" width="65" style="54"/>
    <col min="7380" max="7380" width="60.5703125" style="54" customWidth="1"/>
    <col min="7381" max="7381" width="23.5703125" style="54" customWidth="1"/>
    <col min="7382" max="7382" width="18.42578125" style="54" customWidth="1"/>
    <col min="7383" max="7383" width="17.42578125" style="54" customWidth="1"/>
    <col min="7384" max="7384" width="19.7109375" style="54" customWidth="1"/>
    <col min="7385" max="7385" width="19.140625" style="54" customWidth="1"/>
    <col min="7386" max="7386" width="37.28515625" style="54" bestFit="1" customWidth="1"/>
    <col min="7387" max="7635" width="65" style="54"/>
    <col min="7636" max="7636" width="60.5703125" style="54" customWidth="1"/>
    <col min="7637" max="7637" width="23.5703125" style="54" customWidth="1"/>
    <col min="7638" max="7638" width="18.42578125" style="54" customWidth="1"/>
    <col min="7639" max="7639" width="17.42578125" style="54" customWidth="1"/>
    <col min="7640" max="7640" width="19.7109375" style="54" customWidth="1"/>
    <col min="7641" max="7641" width="19.140625" style="54" customWidth="1"/>
    <col min="7642" max="7642" width="37.28515625" style="54" bestFit="1" customWidth="1"/>
    <col min="7643" max="7891" width="65" style="54"/>
    <col min="7892" max="7892" width="60.5703125" style="54" customWidth="1"/>
    <col min="7893" max="7893" width="23.5703125" style="54" customWidth="1"/>
    <col min="7894" max="7894" width="18.42578125" style="54" customWidth="1"/>
    <col min="7895" max="7895" width="17.42578125" style="54" customWidth="1"/>
    <col min="7896" max="7896" width="19.7109375" style="54" customWidth="1"/>
    <col min="7897" max="7897" width="19.140625" style="54" customWidth="1"/>
    <col min="7898" max="7898" width="37.28515625" style="54" bestFit="1" customWidth="1"/>
    <col min="7899" max="8147" width="65" style="54"/>
    <col min="8148" max="8148" width="60.5703125" style="54" customWidth="1"/>
    <col min="8149" max="8149" width="23.5703125" style="54" customWidth="1"/>
    <col min="8150" max="8150" width="18.42578125" style="54" customWidth="1"/>
    <col min="8151" max="8151" width="17.42578125" style="54" customWidth="1"/>
    <col min="8152" max="8152" width="19.7109375" style="54" customWidth="1"/>
    <col min="8153" max="8153" width="19.140625" style="54" customWidth="1"/>
    <col min="8154" max="8154" width="37.28515625" style="54" bestFit="1" customWidth="1"/>
    <col min="8155" max="8403" width="65" style="54"/>
    <col min="8404" max="8404" width="60.5703125" style="54" customWidth="1"/>
    <col min="8405" max="8405" width="23.5703125" style="54" customWidth="1"/>
    <col min="8406" max="8406" width="18.42578125" style="54" customWidth="1"/>
    <col min="8407" max="8407" width="17.42578125" style="54" customWidth="1"/>
    <col min="8408" max="8408" width="19.7109375" style="54" customWidth="1"/>
    <col min="8409" max="8409" width="19.140625" style="54" customWidth="1"/>
    <col min="8410" max="8410" width="37.28515625" style="54" bestFit="1" customWidth="1"/>
    <col min="8411" max="8659" width="65" style="54"/>
    <col min="8660" max="8660" width="60.5703125" style="54" customWidth="1"/>
    <col min="8661" max="8661" width="23.5703125" style="54" customWidth="1"/>
    <col min="8662" max="8662" width="18.42578125" style="54" customWidth="1"/>
    <col min="8663" max="8663" width="17.42578125" style="54" customWidth="1"/>
    <col min="8664" max="8664" width="19.7109375" style="54" customWidth="1"/>
    <col min="8665" max="8665" width="19.140625" style="54" customWidth="1"/>
    <col min="8666" max="8666" width="37.28515625" style="54" bestFit="1" customWidth="1"/>
    <col min="8667" max="8915" width="65" style="54"/>
    <col min="8916" max="8916" width="60.5703125" style="54" customWidth="1"/>
    <col min="8917" max="8917" width="23.5703125" style="54" customWidth="1"/>
    <col min="8918" max="8918" width="18.42578125" style="54" customWidth="1"/>
    <col min="8919" max="8919" width="17.42578125" style="54" customWidth="1"/>
    <col min="8920" max="8920" width="19.7109375" style="54" customWidth="1"/>
    <col min="8921" max="8921" width="19.140625" style="54" customWidth="1"/>
    <col min="8922" max="8922" width="37.28515625" style="54" bestFit="1" customWidth="1"/>
    <col min="8923" max="9171" width="65" style="54"/>
    <col min="9172" max="9172" width="60.5703125" style="54" customWidth="1"/>
    <col min="9173" max="9173" width="23.5703125" style="54" customWidth="1"/>
    <col min="9174" max="9174" width="18.42578125" style="54" customWidth="1"/>
    <col min="9175" max="9175" width="17.42578125" style="54" customWidth="1"/>
    <col min="9176" max="9176" width="19.7109375" style="54" customWidth="1"/>
    <col min="9177" max="9177" width="19.140625" style="54" customWidth="1"/>
    <col min="9178" max="9178" width="37.28515625" style="54" bestFit="1" customWidth="1"/>
    <col min="9179" max="9427" width="65" style="54"/>
    <col min="9428" max="9428" width="60.5703125" style="54" customWidth="1"/>
    <col min="9429" max="9429" width="23.5703125" style="54" customWidth="1"/>
    <col min="9430" max="9430" width="18.42578125" style="54" customWidth="1"/>
    <col min="9431" max="9431" width="17.42578125" style="54" customWidth="1"/>
    <col min="9432" max="9432" width="19.7109375" style="54" customWidth="1"/>
    <col min="9433" max="9433" width="19.140625" style="54" customWidth="1"/>
    <col min="9434" max="9434" width="37.28515625" style="54" bestFit="1" customWidth="1"/>
    <col min="9435" max="9683" width="65" style="54"/>
    <col min="9684" max="9684" width="60.5703125" style="54" customWidth="1"/>
    <col min="9685" max="9685" width="23.5703125" style="54" customWidth="1"/>
    <col min="9686" max="9686" width="18.42578125" style="54" customWidth="1"/>
    <col min="9687" max="9687" width="17.42578125" style="54" customWidth="1"/>
    <col min="9688" max="9688" width="19.7109375" style="54" customWidth="1"/>
    <col min="9689" max="9689" width="19.140625" style="54" customWidth="1"/>
    <col min="9690" max="9690" width="37.28515625" style="54" bestFit="1" customWidth="1"/>
    <col min="9691" max="9939" width="65" style="54"/>
    <col min="9940" max="9940" width="60.5703125" style="54" customWidth="1"/>
    <col min="9941" max="9941" width="23.5703125" style="54" customWidth="1"/>
    <col min="9942" max="9942" width="18.42578125" style="54" customWidth="1"/>
    <col min="9943" max="9943" width="17.42578125" style="54" customWidth="1"/>
    <col min="9944" max="9944" width="19.7109375" style="54" customWidth="1"/>
    <col min="9945" max="9945" width="19.140625" style="54" customWidth="1"/>
    <col min="9946" max="9946" width="37.28515625" style="54" bestFit="1" customWidth="1"/>
    <col min="9947" max="10195" width="65" style="54"/>
    <col min="10196" max="10196" width="60.5703125" style="54" customWidth="1"/>
    <col min="10197" max="10197" width="23.5703125" style="54" customWidth="1"/>
    <col min="10198" max="10198" width="18.42578125" style="54" customWidth="1"/>
    <col min="10199" max="10199" width="17.42578125" style="54" customWidth="1"/>
    <col min="10200" max="10200" width="19.7109375" style="54" customWidth="1"/>
    <col min="10201" max="10201" width="19.140625" style="54" customWidth="1"/>
    <col min="10202" max="10202" width="37.28515625" style="54" bestFit="1" customWidth="1"/>
    <col min="10203" max="10451" width="65" style="54"/>
    <col min="10452" max="10452" width="60.5703125" style="54" customWidth="1"/>
    <col min="10453" max="10453" width="23.5703125" style="54" customWidth="1"/>
    <col min="10454" max="10454" width="18.42578125" style="54" customWidth="1"/>
    <col min="10455" max="10455" width="17.42578125" style="54" customWidth="1"/>
    <col min="10456" max="10456" width="19.7109375" style="54" customWidth="1"/>
    <col min="10457" max="10457" width="19.140625" style="54" customWidth="1"/>
    <col min="10458" max="10458" width="37.28515625" style="54" bestFit="1" customWidth="1"/>
    <col min="10459" max="10707" width="65" style="54"/>
    <col min="10708" max="10708" width="60.5703125" style="54" customWidth="1"/>
    <col min="10709" max="10709" width="23.5703125" style="54" customWidth="1"/>
    <col min="10710" max="10710" width="18.42578125" style="54" customWidth="1"/>
    <col min="10711" max="10711" width="17.42578125" style="54" customWidth="1"/>
    <col min="10712" max="10712" width="19.7109375" style="54" customWidth="1"/>
    <col min="10713" max="10713" width="19.140625" style="54" customWidth="1"/>
    <col min="10714" max="10714" width="37.28515625" style="54" bestFit="1" customWidth="1"/>
    <col min="10715" max="10963" width="65" style="54"/>
    <col min="10964" max="10964" width="60.5703125" style="54" customWidth="1"/>
    <col min="10965" max="10965" width="23.5703125" style="54" customWidth="1"/>
    <col min="10966" max="10966" width="18.42578125" style="54" customWidth="1"/>
    <col min="10967" max="10967" width="17.42578125" style="54" customWidth="1"/>
    <col min="10968" max="10968" width="19.7109375" style="54" customWidth="1"/>
    <col min="10969" max="10969" width="19.140625" style="54" customWidth="1"/>
    <col min="10970" max="10970" width="37.28515625" style="54" bestFit="1" customWidth="1"/>
    <col min="10971" max="11219" width="65" style="54"/>
    <col min="11220" max="11220" width="60.5703125" style="54" customWidth="1"/>
    <col min="11221" max="11221" width="23.5703125" style="54" customWidth="1"/>
    <col min="11222" max="11222" width="18.42578125" style="54" customWidth="1"/>
    <col min="11223" max="11223" width="17.42578125" style="54" customWidth="1"/>
    <col min="11224" max="11224" width="19.7109375" style="54" customWidth="1"/>
    <col min="11225" max="11225" width="19.140625" style="54" customWidth="1"/>
    <col min="11226" max="11226" width="37.28515625" style="54" bestFit="1" customWidth="1"/>
    <col min="11227" max="11475" width="65" style="54"/>
    <col min="11476" max="11476" width="60.5703125" style="54" customWidth="1"/>
    <col min="11477" max="11477" width="23.5703125" style="54" customWidth="1"/>
    <col min="11478" max="11478" width="18.42578125" style="54" customWidth="1"/>
    <col min="11479" max="11479" width="17.42578125" style="54" customWidth="1"/>
    <col min="11480" max="11480" width="19.7109375" style="54" customWidth="1"/>
    <col min="11481" max="11481" width="19.140625" style="54" customWidth="1"/>
    <col min="11482" max="11482" width="37.28515625" style="54" bestFit="1" customWidth="1"/>
    <col min="11483" max="11731" width="65" style="54"/>
    <col min="11732" max="11732" width="60.5703125" style="54" customWidth="1"/>
    <col min="11733" max="11733" width="23.5703125" style="54" customWidth="1"/>
    <col min="11734" max="11734" width="18.42578125" style="54" customWidth="1"/>
    <col min="11735" max="11735" width="17.42578125" style="54" customWidth="1"/>
    <col min="11736" max="11736" width="19.7109375" style="54" customWidth="1"/>
    <col min="11737" max="11737" width="19.140625" style="54" customWidth="1"/>
    <col min="11738" max="11738" width="37.28515625" style="54" bestFit="1" customWidth="1"/>
    <col min="11739" max="11987" width="65" style="54"/>
    <col min="11988" max="11988" width="60.5703125" style="54" customWidth="1"/>
    <col min="11989" max="11989" width="23.5703125" style="54" customWidth="1"/>
    <col min="11990" max="11990" width="18.42578125" style="54" customWidth="1"/>
    <col min="11991" max="11991" width="17.42578125" style="54" customWidth="1"/>
    <col min="11992" max="11992" width="19.7109375" style="54" customWidth="1"/>
    <col min="11993" max="11993" width="19.140625" style="54" customWidth="1"/>
    <col min="11994" max="11994" width="37.28515625" style="54" bestFit="1" customWidth="1"/>
    <col min="11995" max="12243" width="65" style="54"/>
    <col min="12244" max="12244" width="60.5703125" style="54" customWidth="1"/>
    <col min="12245" max="12245" width="23.5703125" style="54" customWidth="1"/>
    <col min="12246" max="12246" width="18.42578125" style="54" customWidth="1"/>
    <col min="12247" max="12247" width="17.42578125" style="54" customWidth="1"/>
    <col min="12248" max="12248" width="19.7109375" style="54" customWidth="1"/>
    <col min="12249" max="12249" width="19.140625" style="54" customWidth="1"/>
    <col min="12250" max="12250" width="37.28515625" style="54" bestFit="1" customWidth="1"/>
    <col min="12251" max="12499" width="65" style="54"/>
    <col min="12500" max="12500" width="60.5703125" style="54" customWidth="1"/>
    <col min="12501" max="12501" width="23.5703125" style="54" customWidth="1"/>
    <col min="12502" max="12502" width="18.42578125" style="54" customWidth="1"/>
    <col min="12503" max="12503" width="17.42578125" style="54" customWidth="1"/>
    <col min="12504" max="12504" width="19.7109375" style="54" customWidth="1"/>
    <col min="12505" max="12505" width="19.140625" style="54" customWidth="1"/>
    <col min="12506" max="12506" width="37.28515625" style="54" bestFit="1" customWidth="1"/>
    <col min="12507" max="12755" width="65" style="54"/>
    <col min="12756" max="12756" width="60.5703125" style="54" customWidth="1"/>
    <col min="12757" max="12757" width="23.5703125" style="54" customWidth="1"/>
    <col min="12758" max="12758" width="18.42578125" style="54" customWidth="1"/>
    <col min="12759" max="12759" width="17.42578125" style="54" customWidth="1"/>
    <col min="12760" max="12760" width="19.7109375" style="54" customWidth="1"/>
    <col min="12761" max="12761" width="19.140625" style="54" customWidth="1"/>
    <col min="12762" max="12762" width="37.28515625" style="54" bestFit="1" customWidth="1"/>
    <col min="12763" max="13011" width="65" style="54"/>
    <col min="13012" max="13012" width="60.5703125" style="54" customWidth="1"/>
    <col min="13013" max="13013" width="23.5703125" style="54" customWidth="1"/>
    <col min="13014" max="13014" width="18.42578125" style="54" customWidth="1"/>
    <col min="13015" max="13015" width="17.42578125" style="54" customWidth="1"/>
    <col min="13016" max="13016" width="19.7109375" style="54" customWidth="1"/>
    <col min="13017" max="13017" width="19.140625" style="54" customWidth="1"/>
    <col min="13018" max="13018" width="37.28515625" style="54" bestFit="1" customWidth="1"/>
    <col min="13019" max="13267" width="65" style="54"/>
    <col min="13268" max="13268" width="60.5703125" style="54" customWidth="1"/>
    <col min="13269" max="13269" width="23.5703125" style="54" customWidth="1"/>
    <col min="13270" max="13270" width="18.42578125" style="54" customWidth="1"/>
    <col min="13271" max="13271" width="17.42578125" style="54" customWidth="1"/>
    <col min="13272" max="13272" width="19.7109375" style="54" customWidth="1"/>
    <col min="13273" max="13273" width="19.140625" style="54" customWidth="1"/>
    <col min="13274" max="13274" width="37.28515625" style="54" bestFit="1" customWidth="1"/>
    <col min="13275" max="13523" width="65" style="54"/>
    <col min="13524" max="13524" width="60.5703125" style="54" customWidth="1"/>
    <col min="13525" max="13525" width="23.5703125" style="54" customWidth="1"/>
    <col min="13526" max="13526" width="18.42578125" style="54" customWidth="1"/>
    <col min="13527" max="13527" width="17.42578125" style="54" customWidth="1"/>
    <col min="13528" max="13528" width="19.7109375" style="54" customWidth="1"/>
    <col min="13529" max="13529" width="19.140625" style="54" customWidth="1"/>
    <col min="13530" max="13530" width="37.28515625" style="54" bestFit="1" customWidth="1"/>
    <col min="13531" max="13779" width="65" style="54"/>
    <col min="13780" max="13780" width="60.5703125" style="54" customWidth="1"/>
    <col min="13781" max="13781" width="23.5703125" style="54" customWidth="1"/>
    <col min="13782" max="13782" width="18.42578125" style="54" customWidth="1"/>
    <col min="13783" max="13783" width="17.42578125" style="54" customWidth="1"/>
    <col min="13784" max="13784" width="19.7109375" style="54" customWidth="1"/>
    <col min="13785" max="13785" width="19.140625" style="54" customWidth="1"/>
    <col min="13786" max="13786" width="37.28515625" style="54" bestFit="1" customWidth="1"/>
    <col min="13787" max="14035" width="65" style="54"/>
    <col min="14036" max="14036" width="60.5703125" style="54" customWidth="1"/>
    <col min="14037" max="14037" width="23.5703125" style="54" customWidth="1"/>
    <col min="14038" max="14038" width="18.42578125" style="54" customWidth="1"/>
    <col min="14039" max="14039" width="17.42578125" style="54" customWidth="1"/>
    <col min="14040" max="14040" width="19.7109375" style="54" customWidth="1"/>
    <col min="14041" max="14041" width="19.140625" style="54" customWidth="1"/>
    <col min="14042" max="14042" width="37.28515625" style="54" bestFit="1" customWidth="1"/>
    <col min="14043" max="14291" width="65" style="54"/>
    <col min="14292" max="14292" width="60.5703125" style="54" customWidth="1"/>
    <col min="14293" max="14293" width="23.5703125" style="54" customWidth="1"/>
    <col min="14294" max="14294" width="18.42578125" style="54" customWidth="1"/>
    <col min="14295" max="14295" width="17.42578125" style="54" customWidth="1"/>
    <col min="14296" max="14296" width="19.7109375" style="54" customWidth="1"/>
    <col min="14297" max="14297" width="19.140625" style="54" customWidth="1"/>
    <col min="14298" max="14298" width="37.28515625" style="54" bestFit="1" customWidth="1"/>
    <col min="14299" max="14547" width="65" style="54"/>
    <col min="14548" max="14548" width="60.5703125" style="54" customWidth="1"/>
    <col min="14549" max="14549" width="23.5703125" style="54" customWidth="1"/>
    <col min="14550" max="14550" width="18.42578125" style="54" customWidth="1"/>
    <col min="14551" max="14551" width="17.42578125" style="54" customWidth="1"/>
    <col min="14552" max="14552" width="19.7109375" style="54" customWidth="1"/>
    <col min="14553" max="14553" width="19.140625" style="54" customWidth="1"/>
    <col min="14554" max="14554" width="37.28515625" style="54" bestFit="1" customWidth="1"/>
    <col min="14555" max="14803" width="65" style="54"/>
    <col min="14804" max="14804" width="60.5703125" style="54" customWidth="1"/>
    <col min="14805" max="14805" width="23.5703125" style="54" customWidth="1"/>
    <col min="14806" max="14806" width="18.42578125" style="54" customWidth="1"/>
    <col min="14807" max="14807" width="17.42578125" style="54" customWidth="1"/>
    <col min="14808" max="14808" width="19.7109375" style="54" customWidth="1"/>
    <col min="14809" max="14809" width="19.140625" style="54" customWidth="1"/>
    <col min="14810" max="14810" width="37.28515625" style="54" bestFit="1" customWidth="1"/>
    <col min="14811" max="15059" width="65" style="54"/>
    <col min="15060" max="15060" width="60.5703125" style="54" customWidth="1"/>
    <col min="15061" max="15061" width="23.5703125" style="54" customWidth="1"/>
    <col min="15062" max="15062" width="18.42578125" style="54" customWidth="1"/>
    <col min="15063" max="15063" width="17.42578125" style="54" customWidth="1"/>
    <col min="15064" max="15064" width="19.7109375" style="54" customWidth="1"/>
    <col min="15065" max="15065" width="19.140625" style="54" customWidth="1"/>
    <col min="15066" max="15066" width="37.28515625" style="54" bestFit="1" customWidth="1"/>
    <col min="15067" max="15315" width="65" style="54"/>
    <col min="15316" max="15316" width="60.5703125" style="54" customWidth="1"/>
    <col min="15317" max="15317" width="23.5703125" style="54" customWidth="1"/>
    <col min="15318" max="15318" width="18.42578125" style="54" customWidth="1"/>
    <col min="15319" max="15319" width="17.42578125" style="54" customWidth="1"/>
    <col min="15320" max="15320" width="19.7109375" style="54" customWidth="1"/>
    <col min="15321" max="15321" width="19.140625" style="54" customWidth="1"/>
    <col min="15322" max="15322" width="37.28515625" style="54" bestFit="1" customWidth="1"/>
    <col min="15323" max="15571" width="65" style="54"/>
    <col min="15572" max="15572" width="60.5703125" style="54" customWidth="1"/>
    <col min="15573" max="15573" width="23.5703125" style="54" customWidth="1"/>
    <col min="15574" max="15574" width="18.42578125" style="54" customWidth="1"/>
    <col min="15575" max="15575" width="17.42578125" style="54" customWidth="1"/>
    <col min="15576" max="15576" width="19.7109375" style="54" customWidth="1"/>
    <col min="15577" max="15577" width="19.140625" style="54" customWidth="1"/>
    <col min="15578" max="15578" width="37.28515625" style="54" bestFit="1" customWidth="1"/>
    <col min="15579" max="15827" width="65" style="54"/>
    <col min="15828" max="15828" width="60.5703125" style="54" customWidth="1"/>
    <col min="15829" max="15829" width="23.5703125" style="54" customWidth="1"/>
    <col min="15830" max="15830" width="18.42578125" style="54" customWidth="1"/>
    <col min="15831" max="15831" width="17.42578125" style="54" customWidth="1"/>
    <col min="15832" max="15832" width="19.7109375" style="54" customWidth="1"/>
    <col min="15833" max="15833" width="19.140625" style="54" customWidth="1"/>
    <col min="15834" max="15834" width="37.28515625" style="54" bestFit="1" customWidth="1"/>
    <col min="15835" max="16083" width="65" style="54"/>
    <col min="16084" max="16084" width="60.5703125" style="54" customWidth="1"/>
    <col min="16085" max="16085" width="23.5703125" style="54" customWidth="1"/>
    <col min="16086" max="16086" width="18.42578125" style="54" customWidth="1"/>
    <col min="16087" max="16087" width="17.42578125" style="54" customWidth="1"/>
    <col min="16088" max="16088" width="19.7109375" style="54" customWidth="1"/>
    <col min="16089" max="16089" width="19.140625" style="54" customWidth="1"/>
    <col min="16090" max="16090" width="37.28515625" style="54" bestFit="1" customWidth="1"/>
    <col min="16091" max="16384" width="65" style="54"/>
  </cols>
  <sheetData>
    <row r="1" spans="1:6" ht="20.100000000000001" customHeight="1" x14ac:dyDescent="0.25">
      <c r="A1" s="209" t="s">
        <v>528</v>
      </c>
      <c r="B1" s="202"/>
      <c r="C1" s="202"/>
      <c r="D1" s="202"/>
      <c r="E1" s="202"/>
      <c r="F1" s="202"/>
    </row>
    <row r="2" spans="1:6" ht="20.100000000000001" customHeight="1" x14ac:dyDescent="0.25">
      <c r="A2" s="222" t="str">
        <f>'[2]Formato 1'!A2</f>
        <v>NOMBRE DEL ENTE PÚBLICO (a)</v>
      </c>
      <c r="B2" s="223"/>
      <c r="C2" s="223"/>
      <c r="D2" s="223"/>
      <c r="E2" s="223"/>
      <c r="F2" s="224"/>
    </row>
    <row r="3" spans="1:6" ht="29.25" customHeight="1" x14ac:dyDescent="0.25">
      <c r="A3" s="225" t="s">
        <v>536</v>
      </c>
      <c r="B3" s="226"/>
      <c r="C3" s="226"/>
      <c r="D3" s="226"/>
      <c r="E3" s="226"/>
      <c r="F3" s="227"/>
    </row>
    <row r="4" spans="1:6" ht="35.25" customHeight="1" x14ac:dyDescent="0.25">
      <c r="A4" s="123" t="s">
        <v>422</v>
      </c>
      <c r="B4" s="7" t="s">
        <v>454</v>
      </c>
      <c r="C4" s="32" t="s">
        <v>455</v>
      </c>
      <c r="D4" s="32" t="s">
        <v>456</v>
      </c>
      <c r="E4" s="32" t="s">
        <v>457</v>
      </c>
      <c r="F4" s="32" t="s">
        <v>458</v>
      </c>
    </row>
    <row r="5" spans="1:6" ht="12.75" customHeight="1" x14ac:dyDescent="0.25">
      <c r="A5" s="131" t="s">
        <v>459</v>
      </c>
      <c r="B5" s="132"/>
      <c r="C5" s="132"/>
      <c r="D5" s="132"/>
      <c r="E5" s="132"/>
      <c r="F5" s="132"/>
    </row>
    <row r="6" spans="1:6" ht="30" x14ac:dyDescent="0.35">
      <c r="A6" s="133" t="s">
        <v>460</v>
      </c>
      <c r="B6" s="196" t="s">
        <v>594</v>
      </c>
      <c r="C6" s="134"/>
      <c r="D6" s="134"/>
      <c r="E6" s="134"/>
      <c r="F6" s="134"/>
    </row>
    <row r="7" spans="1:6" ht="15" x14ac:dyDescent="0.25">
      <c r="A7" s="133" t="s">
        <v>461</v>
      </c>
      <c r="B7" s="134"/>
      <c r="C7" s="134"/>
      <c r="D7" s="134"/>
      <c r="E7" s="134"/>
      <c r="F7" s="134"/>
    </row>
    <row r="8" spans="1:6" ht="15" x14ac:dyDescent="0.25">
      <c r="A8" s="135"/>
      <c r="B8" s="134"/>
      <c r="C8" s="134"/>
      <c r="D8" s="134"/>
      <c r="E8" s="134"/>
      <c r="F8" s="134"/>
    </row>
    <row r="9" spans="1:6" ht="15" x14ac:dyDescent="0.25">
      <c r="A9" s="136" t="s">
        <v>462</v>
      </c>
      <c r="B9" s="134"/>
      <c r="C9" s="134"/>
      <c r="D9" s="134"/>
      <c r="E9" s="134"/>
      <c r="F9" s="134"/>
    </row>
    <row r="10" spans="1:6" ht="15" x14ac:dyDescent="0.25">
      <c r="A10" s="133" t="s">
        <v>463</v>
      </c>
      <c r="B10" s="137"/>
      <c r="C10" s="137"/>
      <c r="D10" s="137"/>
      <c r="E10" s="137"/>
      <c r="F10" s="137"/>
    </row>
    <row r="11" spans="1:6" ht="15" x14ac:dyDescent="0.25">
      <c r="A11" s="64" t="s">
        <v>464</v>
      </c>
      <c r="B11" s="137"/>
      <c r="C11" s="137"/>
      <c r="D11" s="137"/>
      <c r="E11" s="137"/>
      <c r="F11" s="137"/>
    </row>
    <row r="12" spans="1:6" ht="15" x14ac:dyDescent="0.25">
      <c r="A12" s="64" t="s">
        <v>465</v>
      </c>
      <c r="B12" s="137"/>
      <c r="C12" s="137"/>
      <c r="D12" s="137"/>
      <c r="E12" s="137"/>
      <c r="F12" s="137"/>
    </row>
    <row r="13" spans="1:6" ht="15" x14ac:dyDescent="0.25">
      <c r="A13" s="64" t="s">
        <v>466</v>
      </c>
      <c r="B13" s="137"/>
      <c r="C13" s="137"/>
      <c r="D13" s="137"/>
      <c r="E13" s="137"/>
      <c r="F13" s="137"/>
    </row>
    <row r="14" spans="1:6" ht="15" x14ac:dyDescent="0.25">
      <c r="A14" s="133" t="s">
        <v>467</v>
      </c>
      <c r="B14" s="137"/>
      <c r="C14" s="137"/>
      <c r="D14" s="137"/>
      <c r="E14" s="137"/>
      <c r="F14" s="137"/>
    </row>
    <row r="15" spans="1:6" ht="15" x14ac:dyDescent="0.25">
      <c r="A15" s="64" t="s">
        <v>464</v>
      </c>
      <c r="B15" s="137"/>
      <c r="C15" s="137"/>
      <c r="D15" s="137"/>
      <c r="E15" s="137"/>
      <c r="F15" s="137"/>
    </row>
    <row r="16" spans="1:6" ht="15" x14ac:dyDescent="0.25">
      <c r="A16" s="64" t="s">
        <v>465</v>
      </c>
      <c r="B16" s="138"/>
      <c r="C16" s="138"/>
      <c r="D16" s="138"/>
      <c r="E16" s="138"/>
      <c r="F16" s="138"/>
    </row>
    <row r="17" spans="1:6" ht="15" x14ac:dyDescent="0.25">
      <c r="A17" s="64" t="s">
        <v>466</v>
      </c>
      <c r="B17" s="139"/>
      <c r="C17" s="139"/>
      <c r="D17" s="139"/>
      <c r="E17" s="139"/>
      <c r="F17" s="139"/>
    </row>
    <row r="18" spans="1:6" ht="15" x14ac:dyDescent="0.25">
      <c r="A18" s="133" t="s">
        <v>468</v>
      </c>
      <c r="B18" s="139"/>
      <c r="C18" s="139"/>
      <c r="D18" s="139"/>
      <c r="E18" s="139"/>
      <c r="F18" s="139"/>
    </row>
    <row r="19" spans="1:6" ht="15" x14ac:dyDescent="0.25">
      <c r="A19" s="133" t="s">
        <v>469</v>
      </c>
      <c r="B19" s="139"/>
      <c r="C19" s="139"/>
      <c r="D19" s="139"/>
      <c r="E19" s="139"/>
      <c r="F19" s="139"/>
    </row>
    <row r="20" spans="1:6" ht="15" x14ac:dyDescent="0.25">
      <c r="A20" s="133" t="s">
        <v>513</v>
      </c>
      <c r="B20" s="140"/>
      <c r="C20" s="140"/>
      <c r="D20" s="140"/>
      <c r="E20" s="140"/>
      <c r="F20" s="140"/>
    </row>
    <row r="21" spans="1:6" ht="30" x14ac:dyDescent="0.25">
      <c r="A21" s="133" t="s">
        <v>514</v>
      </c>
      <c r="B21" s="140"/>
      <c r="C21" s="140"/>
      <c r="D21" s="140"/>
      <c r="E21" s="140"/>
      <c r="F21" s="140"/>
    </row>
    <row r="22" spans="1:6" ht="15" x14ac:dyDescent="0.25">
      <c r="A22" s="133" t="s">
        <v>470</v>
      </c>
      <c r="B22" s="140"/>
      <c r="C22" s="140"/>
      <c r="D22" s="140"/>
      <c r="E22" s="140"/>
      <c r="F22" s="140"/>
    </row>
    <row r="23" spans="1:6" ht="15" x14ac:dyDescent="0.25">
      <c r="A23" s="133" t="s">
        <v>471</v>
      </c>
      <c r="B23" s="140"/>
      <c r="C23" s="140"/>
      <c r="D23" s="140"/>
      <c r="E23" s="140"/>
      <c r="F23" s="140"/>
    </row>
    <row r="24" spans="1:6" ht="15" x14ac:dyDescent="0.25">
      <c r="A24" s="133" t="s">
        <v>472</v>
      </c>
      <c r="B24" s="141"/>
      <c r="C24" s="141"/>
      <c r="D24" s="141"/>
      <c r="E24" s="141"/>
      <c r="F24" s="141"/>
    </row>
    <row r="25" spans="1:6" ht="15" x14ac:dyDescent="0.25">
      <c r="A25" s="133" t="s">
        <v>473</v>
      </c>
      <c r="B25" s="141"/>
      <c r="C25" s="141"/>
      <c r="D25" s="141"/>
      <c r="E25" s="141"/>
      <c r="F25" s="141"/>
    </row>
    <row r="26" spans="1:6" ht="15" x14ac:dyDescent="0.25">
      <c r="A26" s="135"/>
      <c r="B26" s="142"/>
      <c r="C26" s="142"/>
      <c r="D26" s="142"/>
      <c r="E26" s="142"/>
      <c r="F26" s="142"/>
    </row>
    <row r="27" spans="1:6" ht="15" x14ac:dyDescent="0.25">
      <c r="A27" s="136" t="s">
        <v>474</v>
      </c>
      <c r="B27" s="143"/>
      <c r="C27" s="143"/>
      <c r="D27" s="143"/>
      <c r="E27" s="143"/>
      <c r="F27" s="143"/>
    </row>
    <row r="28" spans="1:6" ht="15" x14ac:dyDescent="0.25">
      <c r="A28" s="133" t="s">
        <v>475</v>
      </c>
      <c r="B28" s="85"/>
      <c r="C28" s="85"/>
      <c r="D28" s="85"/>
      <c r="E28" s="85"/>
      <c r="F28" s="85"/>
    </row>
    <row r="29" spans="1:6" ht="15" x14ac:dyDescent="0.25">
      <c r="A29" s="144"/>
      <c r="B29" s="50"/>
      <c r="C29" s="50"/>
      <c r="D29" s="50"/>
      <c r="E29" s="50"/>
      <c r="F29" s="50"/>
    </row>
    <row r="30" spans="1:6" ht="15" x14ac:dyDescent="0.25">
      <c r="A30" s="145" t="s">
        <v>476</v>
      </c>
      <c r="B30" s="50"/>
      <c r="C30" s="50"/>
      <c r="D30" s="50"/>
      <c r="E30" s="50"/>
      <c r="F30" s="50"/>
    </row>
    <row r="31" spans="1:6" ht="15" x14ac:dyDescent="0.25">
      <c r="A31" s="146" t="s">
        <v>463</v>
      </c>
      <c r="B31" s="85"/>
      <c r="C31" s="85"/>
      <c r="D31" s="85"/>
      <c r="E31" s="85"/>
      <c r="F31" s="85"/>
    </row>
    <row r="32" spans="1:6" ht="15" x14ac:dyDescent="0.25">
      <c r="A32" s="146" t="s">
        <v>467</v>
      </c>
      <c r="B32" s="85"/>
      <c r="C32" s="85"/>
      <c r="D32" s="85"/>
      <c r="E32" s="85"/>
      <c r="F32" s="85"/>
    </row>
    <row r="33" spans="1:6" ht="15" x14ac:dyDescent="0.25">
      <c r="A33" s="146" t="s">
        <v>477</v>
      </c>
      <c r="B33" s="85"/>
      <c r="C33" s="85"/>
      <c r="D33" s="85"/>
      <c r="E33" s="85"/>
      <c r="F33" s="85"/>
    </row>
    <row r="34" spans="1:6" ht="15" x14ac:dyDescent="0.25">
      <c r="A34" s="144"/>
      <c r="B34" s="50"/>
      <c r="C34" s="50"/>
      <c r="D34" s="50"/>
      <c r="E34" s="50"/>
      <c r="F34" s="50"/>
    </row>
    <row r="35" spans="1:6" ht="15" x14ac:dyDescent="0.25">
      <c r="A35" s="145" t="s">
        <v>478</v>
      </c>
      <c r="B35" s="50"/>
      <c r="C35" s="50"/>
      <c r="D35" s="50"/>
      <c r="E35" s="50"/>
      <c r="F35" s="50"/>
    </row>
    <row r="36" spans="1:6" ht="15" x14ac:dyDescent="0.25">
      <c r="A36" s="146" t="s">
        <v>479</v>
      </c>
      <c r="B36" s="50"/>
      <c r="C36" s="50"/>
      <c r="D36" s="50"/>
      <c r="E36" s="50"/>
      <c r="F36" s="50"/>
    </row>
    <row r="37" spans="1:6" ht="15" x14ac:dyDescent="0.25">
      <c r="A37" s="146" t="s">
        <v>480</v>
      </c>
      <c r="B37" s="50"/>
      <c r="C37" s="50"/>
      <c r="D37" s="50"/>
      <c r="E37" s="50"/>
      <c r="F37" s="50"/>
    </row>
    <row r="38" spans="1:6" ht="15" x14ac:dyDescent="0.25">
      <c r="A38" s="146" t="s">
        <v>481</v>
      </c>
      <c r="B38" s="50"/>
      <c r="C38" s="50"/>
      <c r="D38" s="50"/>
      <c r="E38" s="50"/>
      <c r="F38" s="50"/>
    </row>
    <row r="39" spans="1:6" ht="15" x14ac:dyDescent="0.25">
      <c r="A39" s="144"/>
      <c r="B39" s="50"/>
      <c r="C39" s="50"/>
      <c r="D39" s="50"/>
      <c r="E39" s="50"/>
      <c r="F39" s="50"/>
    </row>
    <row r="40" spans="1:6" ht="15" x14ac:dyDescent="0.25">
      <c r="A40" s="145" t="s">
        <v>482</v>
      </c>
      <c r="B40" s="50"/>
      <c r="C40" s="50"/>
      <c r="D40" s="50"/>
      <c r="E40" s="50"/>
      <c r="F40" s="50"/>
    </row>
    <row r="41" spans="1:6" ht="15" x14ac:dyDescent="0.25">
      <c r="A41" s="144"/>
      <c r="B41" s="50"/>
      <c r="C41" s="50"/>
      <c r="D41" s="50"/>
      <c r="E41" s="50"/>
      <c r="F41" s="50"/>
    </row>
    <row r="42" spans="1:6" ht="15" x14ac:dyDescent="0.25">
      <c r="A42" s="145" t="s">
        <v>483</v>
      </c>
      <c r="B42" s="50"/>
      <c r="C42" s="50"/>
      <c r="D42" s="50"/>
      <c r="E42" s="50"/>
      <c r="F42" s="50"/>
    </row>
    <row r="43" spans="1:6" ht="15" x14ac:dyDescent="0.25">
      <c r="A43" s="146" t="s">
        <v>484</v>
      </c>
      <c r="B43" s="85"/>
      <c r="C43" s="85"/>
      <c r="D43" s="85"/>
      <c r="E43" s="85"/>
      <c r="F43" s="85"/>
    </row>
    <row r="44" spans="1:6" ht="15" x14ac:dyDescent="0.25">
      <c r="A44" s="146" t="s">
        <v>485</v>
      </c>
      <c r="B44" s="85"/>
      <c r="C44" s="85"/>
      <c r="D44" s="85"/>
      <c r="E44" s="85"/>
      <c r="F44" s="85"/>
    </row>
    <row r="45" spans="1:6" ht="15" x14ac:dyDescent="0.25">
      <c r="A45" s="146" t="s">
        <v>486</v>
      </c>
      <c r="B45" s="85"/>
      <c r="C45" s="85"/>
      <c r="D45" s="85"/>
      <c r="E45" s="85"/>
      <c r="F45" s="85"/>
    </row>
    <row r="46" spans="1:6" ht="15" x14ac:dyDescent="0.25">
      <c r="A46" s="144"/>
      <c r="B46" s="50"/>
      <c r="C46" s="50"/>
      <c r="D46" s="50"/>
      <c r="E46" s="50"/>
      <c r="F46" s="50"/>
    </row>
    <row r="47" spans="1:6" ht="30" x14ac:dyDescent="0.25">
      <c r="A47" s="145" t="s">
        <v>515</v>
      </c>
      <c r="B47" s="50"/>
      <c r="C47" s="50"/>
      <c r="D47" s="50"/>
      <c r="E47" s="50"/>
      <c r="F47" s="50"/>
    </row>
    <row r="48" spans="1:6" ht="15" x14ac:dyDescent="0.25">
      <c r="A48" s="146" t="s">
        <v>485</v>
      </c>
      <c r="B48" s="85"/>
      <c r="C48" s="85"/>
      <c r="D48" s="85"/>
      <c r="E48" s="85"/>
      <c r="F48" s="85"/>
    </row>
    <row r="49" spans="1:6" ht="15" x14ac:dyDescent="0.25">
      <c r="A49" s="146" t="s">
        <v>486</v>
      </c>
      <c r="B49" s="85"/>
      <c r="C49" s="85"/>
      <c r="D49" s="85"/>
      <c r="E49" s="85"/>
      <c r="F49" s="85"/>
    </row>
    <row r="50" spans="1:6" ht="15" x14ac:dyDescent="0.25">
      <c r="A50" s="144"/>
      <c r="B50" s="50"/>
      <c r="C50" s="50"/>
      <c r="D50" s="50"/>
      <c r="E50" s="50"/>
      <c r="F50" s="50"/>
    </row>
    <row r="51" spans="1:6" ht="15" x14ac:dyDescent="0.25">
      <c r="A51" s="145" t="s">
        <v>487</v>
      </c>
      <c r="B51" s="50"/>
      <c r="C51" s="50"/>
      <c r="D51" s="50"/>
      <c r="E51" s="50"/>
      <c r="F51" s="50"/>
    </row>
    <row r="52" spans="1:6" ht="15" x14ac:dyDescent="0.25">
      <c r="A52" s="146" t="s">
        <v>485</v>
      </c>
      <c r="B52" s="85"/>
      <c r="C52" s="85"/>
      <c r="D52" s="85"/>
      <c r="E52" s="85"/>
      <c r="F52" s="85"/>
    </row>
    <row r="53" spans="1:6" ht="15" x14ac:dyDescent="0.25">
      <c r="A53" s="146" t="s">
        <v>486</v>
      </c>
      <c r="B53" s="85"/>
      <c r="C53" s="85"/>
      <c r="D53" s="85"/>
      <c r="E53" s="85"/>
      <c r="F53" s="85"/>
    </row>
    <row r="54" spans="1:6" ht="15" x14ac:dyDescent="0.25">
      <c r="A54" s="146" t="s">
        <v>488</v>
      </c>
      <c r="B54" s="85"/>
      <c r="C54" s="85"/>
      <c r="D54" s="85"/>
      <c r="E54" s="85"/>
      <c r="F54" s="85"/>
    </row>
    <row r="55" spans="1:6" ht="15" x14ac:dyDescent="0.25">
      <c r="A55" s="144"/>
      <c r="B55" s="50"/>
      <c r="C55" s="50"/>
      <c r="D55" s="50"/>
      <c r="E55" s="50"/>
      <c r="F55" s="50"/>
    </row>
    <row r="56" spans="1:6" ht="44.25" customHeight="1" x14ac:dyDescent="0.25">
      <c r="A56" s="145" t="s">
        <v>489</v>
      </c>
      <c r="B56" s="50"/>
      <c r="C56" s="50"/>
      <c r="D56" s="50"/>
      <c r="E56" s="50"/>
      <c r="F56" s="50"/>
    </row>
    <row r="57" spans="1:6" ht="20.100000000000001" customHeight="1" x14ac:dyDescent="0.25">
      <c r="A57" s="146" t="s">
        <v>485</v>
      </c>
      <c r="B57" s="85"/>
      <c r="C57" s="85"/>
      <c r="D57" s="85"/>
      <c r="E57" s="85"/>
      <c r="F57" s="85"/>
    </row>
    <row r="58" spans="1:6" ht="20.100000000000001" customHeight="1" x14ac:dyDescent="0.25">
      <c r="A58" s="146" t="s">
        <v>486</v>
      </c>
      <c r="B58" s="85"/>
      <c r="C58" s="85"/>
      <c r="D58" s="85"/>
      <c r="E58" s="85"/>
      <c r="F58" s="85"/>
    </row>
    <row r="59" spans="1:6" ht="20.100000000000001" customHeight="1" x14ac:dyDescent="0.25">
      <c r="A59" s="144"/>
      <c r="B59" s="50"/>
      <c r="C59" s="50"/>
      <c r="D59" s="50"/>
      <c r="E59" s="50"/>
      <c r="F59" s="50"/>
    </row>
    <row r="60" spans="1:6" ht="20.100000000000001" customHeight="1" x14ac:dyDescent="0.25">
      <c r="A60" s="145" t="s">
        <v>490</v>
      </c>
      <c r="B60" s="50"/>
      <c r="C60" s="50"/>
      <c r="D60" s="50"/>
      <c r="E60" s="50"/>
      <c r="F60" s="50"/>
    </row>
    <row r="61" spans="1:6" ht="20.100000000000001" customHeight="1" x14ac:dyDescent="0.25">
      <c r="A61" s="146" t="s">
        <v>491</v>
      </c>
      <c r="B61" s="147"/>
      <c r="C61" s="147"/>
      <c r="D61" s="147"/>
      <c r="E61" s="147"/>
      <c r="F61" s="147"/>
    </row>
    <row r="62" spans="1:6" ht="20.100000000000001" customHeight="1" x14ac:dyDescent="0.25">
      <c r="A62" s="146" t="s">
        <v>492</v>
      </c>
      <c r="B62" s="148"/>
      <c r="C62" s="148"/>
      <c r="D62" s="148"/>
      <c r="E62" s="148"/>
      <c r="F62" s="148"/>
    </row>
    <row r="63" spans="1:6" ht="20.100000000000001" customHeight="1" x14ac:dyDescent="0.25">
      <c r="A63" s="144"/>
      <c r="B63" s="147"/>
      <c r="C63" s="147"/>
      <c r="D63" s="147"/>
      <c r="E63" s="147"/>
      <c r="F63" s="147"/>
    </row>
    <row r="64" spans="1:6" ht="20.100000000000001" customHeight="1" x14ac:dyDescent="0.25">
      <c r="A64" s="145" t="s">
        <v>493</v>
      </c>
      <c r="B64" s="147"/>
      <c r="C64" s="147"/>
      <c r="D64" s="147"/>
      <c r="E64" s="147"/>
      <c r="F64" s="147"/>
    </row>
    <row r="65" spans="1:6" ht="20.100000000000001" customHeight="1" x14ac:dyDescent="0.25">
      <c r="A65" s="146" t="s">
        <v>494</v>
      </c>
      <c r="B65" s="147"/>
      <c r="C65" s="147"/>
      <c r="D65" s="147"/>
      <c r="E65" s="147"/>
      <c r="F65" s="147"/>
    </row>
    <row r="66" spans="1:6" ht="20.100000000000001" customHeight="1" x14ac:dyDescent="0.25">
      <c r="A66" s="146" t="s">
        <v>495</v>
      </c>
      <c r="B66" s="144"/>
      <c r="C66" s="50"/>
      <c r="D66" s="144"/>
      <c r="E66" s="144"/>
      <c r="F66" s="144"/>
    </row>
    <row r="67" spans="1:6" ht="20.100000000000001" customHeight="1" x14ac:dyDescent="0.25">
      <c r="A67" s="51"/>
      <c r="B67" s="51"/>
      <c r="C67" s="51"/>
      <c r="D67" s="51"/>
      <c r="E67" s="51"/>
      <c r="F67" s="51"/>
    </row>
  </sheetData>
  <mergeCells count="3">
    <mergeCell ref="A1:F1"/>
    <mergeCell ref="A2:F2"/>
    <mergeCell ref="A3:F3"/>
  </mergeCells>
  <dataValidations count="2">
    <dataValidation type="decimal" allowBlank="1" showInputMessage="1" showErrorMessage="1" sqref="B5:F5 B16:F27" xr:uid="{00000000-0002-0000-0D00-000000000000}">
      <formula1>-1.79769313486231E+100</formula1>
      <formula2>1.79769313486231E+100</formula2>
    </dataValidation>
    <dataValidation allowBlank="1" showInputMessage="1" showErrorMessage="1" prompt="Definir si el tipo de sistema corresponde a una prestación laboral o es un fondo general para trabajadores del estado o municipio." sqref="B6" xr:uid="{DBAC00C7-891C-4FED-8BC8-87B39447F6BA}"/>
  </dataValidations>
  <pageMargins left="0.70866141732283472" right="0.70866141732283472" top="0.74803149606299213" bottom="0.74803149606299213" header="0.31496062992125984" footer="0.31496062992125984"/>
  <pageSetup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Tes-memo</cp:lastModifiedBy>
  <cp:lastPrinted>2024-04-29T22:12:01Z</cp:lastPrinted>
  <dcterms:created xsi:type="dcterms:W3CDTF">2023-03-16T22:14:51Z</dcterms:created>
  <dcterms:modified xsi:type="dcterms:W3CDTF">2024-04-30T14:05:10Z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